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0471AED8-8006-47C2-8441-986B2CB5333F}" xr6:coauthVersionLast="47" xr6:coauthVersionMax="47" xr10:uidLastSave="{00000000-0000-0000-0000-000000000000}"/>
  <bookViews>
    <workbookView xWindow="-120" yWindow="-120" windowWidth="20730" windowHeight="11160" tabRatio="500" xr2:uid="{00000000-000D-0000-FFFF-FFFF00000000}"/>
  </bookViews>
  <sheets>
    <sheet name="Portada" sheetId="1" r:id="rId1"/>
    <sheet name="Resumen" sheetId="2" r:id="rId2"/>
    <sheet name="Hallazgos" sheetId="3" r:id="rId3"/>
    <sheet name="Auditoría por Página" sheetId="4" r:id="rId4"/>
    <sheet name="Rendimiento Técnico" sheetId="5" r:id="rId5"/>
    <sheet name="Plan de Acción" sheetId="6" r:id="rId6"/>
    <sheet name="Puntos Fuertes" sheetId="7" r:id="rId7"/>
  </sheets>
  <definedNames>
    <definedName name="_xlnm._FilterDatabase" localSheetId="3" hidden="1">'Auditoría por Página'!$A$5:$L$21</definedName>
    <definedName name="_xlnm._FilterDatabase" localSheetId="2" hidden="1">Hallazgos!$A$6:$J$19</definedName>
    <definedName name="_xlnm._FilterDatabase" localSheetId="4" hidden="1">'Rendimiento Técnico'!$A$5:$F$20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20" i="4" l="1"/>
  <c r="D20" i="4"/>
  <c r="F19" i="4"/>
  <c r="D19" i="4"/>
  <c r="F18" i="4"/>
  <c r="D18" i="4"/>
  <c r="F17" i="4"/>
  <c r="D17" i="4"/>
  <c r="F16" i="4"/>
  <c r="D16" i="4"/>
  <c r="F15" i="4"/>
  <c r="D15" i="4"/>
  <c r="F14" i="4"/>
  <c r="D14" i="4"/>
  <c r="F13" i="4"/>
  <c r="D13" i="4"/>
  <c r="F12" i="4"/>
  <c r="D12" i="4"/>
  <c r="F11" i="4"/>
  <c r="D11" i="4"/>
  <c r="F10" i="4"/>
  <c r="D10" i="4"/>
  <c r="F9" i="4"/>
  <c r="D9" i="4"/>
  <c r="F8" i="4"/>
  <c r="D8" i="4"/>
  <c r="F7" i="4"/>
  <c r="D7" i="4"/>
  <c r="F6" i="4"/>
  <c r="D6" i="4"/>
  <c r="C21" i="2"/>
  <c r="C20" i="2"/>
  <c r="C19" i="2"/>
  <c r="C18" i="2"/>
  <c r="C22" i="2" s="1"/>
  <c r="C13" i="2"/>
  <c r="D12" i="2"/>
  <c r="D11" i="2"/>
  <c r="D10" i="2"/>
  <c r="D9" i="2"/>
  <c r="D8" i="2"/>
  <c r="D7" i="2"/>
  <c r="D6" i="2"/>
  <c r="D5" i="2"/>
</calcChain>
</file>

<file path=xl/sharedStrings.xml><?xml version="1.0" encoding="utf-8"?>
<sst xmlns="http://schemas.openxmlformats.org/spreadsheetml/2006/main" count="538" uniqueCount="367">
  <si>
    <t xml:space="preserve">  AUDITORÍA SEO PROFESIONAL — INFORME EJECUTIVO</t>
  </si>
  <si>
    <t>Auditoría SEO técnica y on-page</t>
  </si>
  <si>
    <t>Informe orientado a la acción: cada problema incluye su solución paso a paso.</t>
  </si>
  <si>
    <t>Sitio auditado</t>
  </si>
  <si>
    <t>https://andreadiazmd.com/  (Dra. Andrea Díaz — Medicina Estética, Bogotá y Cali)</t>
  </si>
  <si>
    <t>Fecha de la auditoría</t>
  </si>
  <si>
    <t>URLs analizadas</t>
  </si>
  <si>
    <t>15 URLs del sitemap oficial + pruebas de rutas inexistentes y URLs antiguas</t>
  </si>
  <si>
    <t>Metodología</t>
  </si>
  <si>
    <t>Rastreo técnico de las 15 URLs del sitemap, análisis de código fuente HTML, cabeceras HTTP, robots.txt, sitemap.xml, redirecciones, certificado SSL, velocidad de servidor (TTFB), peso de recursos JS/CSS, verificación de indexación en Google (búsqueda site:) y renderizado con JavaScript de prueba.</t>
  </si>
  <si>
    <t>Salud general del sitio</t>
  </si>
  <si>
    <t>55 / 100 — Base técnica sólida (seguridad y servidor excelentes), pero el sitio entrega el contenido mediante JavaScript, carece de datos estructurados y presenta páginas duplicadas. Ver hoja «Resumen».</t>
  </si>
  <si>
    <t>Punto más urgente</t>
  </si>
  <si>
    <t>El HTML que reciben Google y otros buscadores NO contiene el texto de la página (cuerpo vacío &lt;div id="root"&gt;&lt;/div&gt;). Esto retrasa y degrada la indexación de todo el sitio. Solución técnica en hallazgo F-01.</t>
  </si>
  <si>
    <t>Nota de transparencia</t>
  </si>
  <si>
    <t>La herramienta PageSpeed Insights de Google devolvió cuota agotada (error 429) el día del análisis; las métricas de velocidad se basan en mediciones directas del servidor y del peso de los recursos. Se recomienda re-ejecutar en pagespeed.web.dev tras aplicar el plan de acción.</t>
  </si>
  <si>
    <t xml:space="preserve">  CONTENIDO DEL INFORME</t>
  </si>
  <si>
    <t>Hoja: Resumen</t>
  </si>
  <si>
    <t>Cuadro de puntuación por categoría y conteo de problemas por severidad.</t>
  </si>
  <si>
    <t>Hoja: Hallazgos</t>
  </si>
  <si>
    <t>Los 13 problemas detectados: evidencia real y solución detallada de cada uno.</t>
  </si>
  <si>
    <t>Hoja: Auditoría por Página</t>
  </si>
  <si>
    <t>Ficha técnica de cada una de las 15 URLs (título, descripción, canónica, H1, etc.).</t>
  </si>
  <si>
    <t>Hoja: Rendimiento Técnico</t>
  </si>
  <si>
    <t>Verificación de servidor, seguridad, redirecciones, velocidad y rastreo.</t>
  </si>
  <si>
    <t>Hoja: Plan de Acción</t>
  </si>
  <si>
    <t>Hoja de ruta priorizada en 3 fases con esfuerzo y resultado esperado.</t>
  </si>
  <si>
    <t>Hoja: Puntos Fuertes</t>
  </si>
  <si>
    <t>Lo que el sitio ya hace bien y cómo mantenerlo.</t>
  </si>
  <si>
    <t xml:space="preserve">  PUNTUACIÓN POR CATEGORÍA (0-100)</t>
  </si>
  <si>
    <t>Categoría</t>
  </si>
  <si>
    <t>Puntuación</t>
  </si>
  <si>
    <t>Estado</t>
  </si>
  <si>
    <t>Comentario breve</t>
  </si>
  <si>
    <t>Rastreo e indexabilidad</t>
  </si>
  <si>
    <t>Sitemap y robots correctos, pero soft-404 masivo y URLs antiguas indexadas.</t>
  </si>
  <si>
    <t>Contenido visible para buscadores</t>
  </si>
  <si>
    <t>El HTML entregado no contiene texto: todo depende de JavaScript.</t>
  </si>
  <si>
    <t>SEO on-page (títulos y metas)</t>
  </si>
  <si>
    <t>Buenas redacciones, pero títulos largos, emojis y una página duplicada.</t>
  </si>
  <si>
    <t>Datos estructurados (Schema)</t>
  </si>
  <si>
    <t>Ningún JSON-LD en todo el sitio: gran oportunidad perdida.</t>
  </si>
  <si>
    <t>Velocidad y estabilidad</t>
  </si>
  <si>
    <t>Servidor rapidísimo (TTFB 76 ms) pero requiere ~500 KB de JS para mostrar contenido.</t>
  </si>
  <si>
    <t>Experiencia móvil</t>
  </si>
  <si>
    <t>Viewport correcto y diseño responsive; verificado en render.</t>
  </si>
  <si>
    <t>Seguridad (HTTPS / cabeceras)</t>
  </si>
  <si>
    <t>HTTPS con HSTS preload y cabeceras de seguridad completas.</t>
  </si>
  <si>
    <t>SEO local (Bogotá y Cali)</t>
  </si>
  <si>
    <t>Sin landing pages por tratamiento ni ficha de ubicación en el sitio.</t>
  </si>
  <si>
    <t>PUNTUACIÓN GENERAL</t>
  </si>
  <si>
    <t>Promedio simple de las 8 categorías.</t>
  </si>
  <si>
    <t xml:space="preserve">  PROBLEMAS POR SEVERIDAD (según hoja Hallazgos)</t>
  </si>
  <si>
    <t>Severidad</t>
  </si>
  <si>
    <t>Cantidad</t>
  </si>
  <si>
    <t>Significado</t>
  </si>
  <si>
    <t>Crítico</t>
  </si>
  <si>
    <t>Está dañando la visibilidad ahora mismo. Corregir en los primeros 30 días.</t>
  </si>
  <si>
    <t>Alto</t>
  </si>
  <si>
    <t>Impacto importante en indexación o duplicación. Corregir en 30-60 días.</t>
  </si>
  <si>
    <t>Medio</t>
  </si>
  <si>
    <t>Mejora clara de posicionamiento y tasa de clics. Programar en 60-90 días.</t>
  </si>
  <si>
    <t>Bajo</t>
  </si>
  <si>
    <t>Optimización fina; realizar cuando se actualice el sitio.</t>
  </si>
  <si>
    <t>TOTAL hallazgos</t>
  </si>
  <si>
    <t>Cada hallazgo tiene su solución detallada en la hoja «Hallazgos».</t>
  </si>
  <si>
    <t xml:space="preserve">  HALLAZGOS Y SOLUCIONES — Auditoría SEO andreadiazmd.com (28-oct-2026)</t>
  </si>
  <si>
    <t>Ordenado por prioridad. «Esfuerzo»: Horas de trabajo técnico estimadas. Lea la columna «Solución» junto con el «Plan de Acción».</t>
  </si>
  <si>
    <t>ID</t>
  </si>
  <si>
    <t>Prio.</t>
  </si>
  <si>
    <t>Página(s) afectada(s)</t>
  </si>
  <si>
    <t>Problema detectado</t>
  </si>
  <si>
    <t>Evidencia real (dato del análisis)</t>
  </si>
  <si>
    <t>Solución paso a paso</t>
  </si>
  <si>
    <t>Esfuerzo</t>
  </si>
  <si>
    <t>Impacto</t>
  </si>
  <si>
    <t>F-01</t>
  </si>
  <si>
    <t>P0</t>
  </si>
  <si>
    <t>Rendering / Contenido</t>
  </si>
  <si>
    <t>Todo el sitio (15 URLs)</t>
  </si>
  <si>
    <t>El sitio es una SPA de React: el HTML inicial llega con el cuerpo completamente vacío (&lt;div id="root"&gt;&lt;/div&gt;) y todo el texto, los encabezados y las imágenes se construyen con JavaScript. Sin ejecutar JS, las páginas no tienen contenido (9-12 palabras).</t>
  </si>
  <si>
    <t>HTML inicial de las 15 URLs sin &lt;h1&gt;, sin &lt;h2&gt;, sin texto y sin imágenes. En Google aparece el título «Cargando...» para una página del blog antigua. El contenido sí existe (se verificó renderizándolo), pero solo después de ejecutar ~500 KB de JavaScript.</t>
  </si>
  <si>
    <t>1) Prioridad máxima: activar renderizado en servidor o pre-generado (SSR/SSG). Con Vite: migrar a Next.js o Astro, o usar vite-plugin-ssr / prerender de react-snap para generar HTML estático por ruta. 2) Si no hay presupuesto para migrar, instalar prerendering para bots (prerender.io o similar). 3) Regenerar el sitemap tras el cambio. 4) Validar con «Prueba de URL en vivo» de Google Search Console que el HTML ya traiga el texto.</t>
  </si>
  <si>
    <t>2-5 días</t>
  </si>
  <si>
    <t>Muy alto</t>
  </si>
  <si>
    <t>F-02</t>
  </si>
  <si>
    <t>Datos estructurados</t>
  </si>
  <si>
    <t>Todo el sitio</t>
  </si>
  <si>
    <t>No existe ni un solo dato estructurado JSON-LD (schema.org) en ninguna página. Un sitio médico pierde elegibilidad para resultados enriquecidos y no le dice a Google su nombre, especialidad, ubicación ni teléfonos de forma estructurada.</t>
  </si>
  <si>
    <t>Conteo de bloques application/ld+json = 0 en las 15 URLs auditadas.</t>
  </si>
  <si>
    <t>1) Añadir JSON-LD en el sitio: tipo MedicalClinic o LocalBusiness (nombre, dirección, teléfonos, horarios, geo 4.680355,-74.044786, sameAs con redes sociales). 2) En la página /doctora: schema Physician con credenciales. 3) En cada artículo del blog: schema Article/BlogPosting con autor, fecha y foto. 4) Añadir FAQPage a las preguntas frecuentes y BreadcrumbList en el blog. 5) Validar cada bloque en validator.schema.org y en el test de resultados enriquecidos de Google.</t>
  </si>
  <si>
    <t>4-8 h</t>
  </si>
  <si>
    <t>F-03</t>
  </si>
  <si>
    <t>P1</t>
  </si>
  <si>
    <t>Indexabilidad</t>
  </si>
  <si>
    <t>Las rutas que no existen devuelven código 200 con el HTML del inicio (soft-404). Cualquier URL errónea o enlazada por error se guarda en el índice como copia de la portada, diluyendo la indexación.</t>
  </si>
  <si>
    <t>Prueba: /esta-pagina-no-existe-xyz-123 responde HTTP 200 (5.851 bytes, el mismo HTML del inicio) en lugar de 404.</t>
  </si>
  <si>
    <t>1) Configurar una página 404 real con diseño y enlaces de ayuda. 2) En Vercel (vercel.json o enrutado del framework), devolver estado 404 para rutas inexistentes. 3) Si usa un CMS headless para el blog, asegurar que posts borrados devuelvan 404. 4) Vigilar en Search Console el informe de «Soft 404» después del cambio.</t>
  </si>
  <si>
    <t>2-4 h</t>
  </si>
  <si>
    <t>F-04</t>
  </si>
  <si>
    <t>/terminos-condiciones, /politica-privacidad, /blog/importancia-sueno-reparador (y otras antiguas)</t>
  </si>
  <si>
    <t>URLs antiguas que Google ya tiene indexadas pero que no están en el sitemap actual responden 200 con el contenido de la portada. Google las muestra en resultados con contenido erróneo o desactualizado.</t>
  </si>
  <si>
    <t>Búsqueda site:andreadiazmd.com en Google muestra las 3 URLs antiguas indexadas (una con fecha jun-2025 y el título «Cargando...»). Las 3 responden hoy HTTP 200 duplicando la portada y no aparecen en el sitemap.</t>
  </si>
  <si>
    <t>1) Para las que tengan equivalente nuevo (ej. /politicas): configurar redirección 301 permanente. 2) Para las que ya no existan: dejar que devuelvan 404 real (tras corregir F-03). 3) En Search Console usar «Eliminación de URL» para acelerar la limpieza de las que muestren contenido obsoleto. 4) Revisar enlaces internos que aún apunten a esas URLs.</t>
  </si>
  <si>
    <t>1-2 h</t>
  </si>
  <si>
    <t>F-05</t>
  </si>
  <si>
    <t>Contenido duplicado</t>
  </si>
  <si>
    <t>/politicas</t>
  </si>
  <si>
    <t>La página /politicas usa exactamente el mismo título y la misma descripción de la portada y su etiqueta canónica apunta al inicio del sitio. Google la ignora o la trata como duplicado.</t>
  </si>
  <si>
    <t>Título y descripción de /politicas idénticos a los de la portada; canónica de /politicas = https://andreadiazmd.com/ (las otras 14 URLs sí tienen canónica propia correcta).</t>
  </si>
  <si>
    <t>1) Crear título propio, p. ej.: «Políticas de la Clínica | Dra. Andrea Díaz Medicina Estética». 2) Redactar descripción meta única (150-160 caracteres). 3) Corregir la canónica para que apunte a https://andreadiazmd.com/politicas. 4) Revisar que el archivo de políticas tenga encabezados H1/H2 propios.</t>
  </si>
  <si>
    <t>1 h</t>
  </si>
  <si>
    <t>F-06</t>
  </si>
  <si>
    <t>P2</t>
  </si>
  <si>
    <t>Redirecciones</t>
  </si>
  <si>
    <t>https://www.andreadiazmd.com</t>
  </si>
  <si>
    <t>La versión www redirige a la versión sin www con código 307 (temporal) en lugar de 301 (permanente). Los buscadores transfieren la autoridad con menos eficiencia y puede generar re-rastreo.</t>
  </si>
  <si>
    <t>curl a https://www.andreadiazmd.com/ devuelve «HTTP/2 307» con Location https://andreadiazmd.com/. La redirección de http a https sí es 308 permanente.</t>
  </si>
  <si>
    <t>1) En Vercel, definir el dominio www como redirección permanente: en vercel.json, redirects con «permanent: true» o marcar el dominio primario. 2) Verificar después con curl o redirectchecker que responda 301. 3) En Search Console dar de alta ambos dominios y definir la propiedad preferida.</t>
  </si>
  <si>
    <t>30 min</t>
  </si>
  <si>
    <t>F-07</t>
  </si>
  <si>
    <t>SEO on-page</t>
  </si>
  <si>
    <t>9 artículos del blog</t>
  </si>
  <si>
    <t>Los títulos de los artículos superan los 70 caracteres y llevan emojis, por lo que Google puede cortarlos en los resultados y el emoji resta seriedad a un sitio médico.</t>
  </si>
  <si>
    <t>Ejemplos: el artículo de botox mide ~105 caracteres y el de rellenos ~95. Varios incluyen «💉✨» dentro del &lt;title&gt;.</t>
  </si>
  <si>
    <t>1) Reescribir títulos a 50-60 caracteres con la palabra clave al inicio («Botox en Bogotá: precios 2026 | Dra. Andrea Díaz»). 2) Quitar los emojis del &lt;title&gt; y de la descripción meta. 3) Mantener los emojis solo en las redes sociales (og:title). 4) Aprovechar la reescritura para incluir la ciudad en los títulos clave.</t>
  </si>
  <si>
    <t>2-3 h</t>
  </si>
  <si>
    <t>F-08</t>
  </si>
  <si>
    <t>Blog y páginas principales</t>
  </si>
  <si>
    <t>Varias descripciones meta superan los 300 caracteres; Google las trunca a ~155-160 y se pierde el mensaje y el llamado a la acción.</t>
  </si>
  <si>
    <t>Las 9 descripciones del blog miden entre 280 y 420 caracteres (se listan en la hoja «Auditoría por Página»).</t>
  </si>
  <si>
    <t>1) Reescribir cada descripción a 150-160 caracteres: beneficio + palabra clave + llamada a la acción («Agende su valoración en Bogotá o Cali»). 2) Incluir la palabra clave principal de cada página. 3) Evitar duplicar descripciones entre páginas.</t>
  </si>
  <si>
    <t>F-09</t>
  </si>
  <si>
    <t>Arquitectura web / SEO local</t>
  </si>
  <si>
    <t>Faltan: páginas de servicio individuales</t>
  </si>
  <si>
    <t>El sitio no tiene una landing por tratamiento (Botox, ácido hialurónico, rinomodelación, bioestimuladores, PRP...). Todo el catálogo vive en una sola URL /servicios, con lo que se pierde la posibilidad de posicionar por cada búsqueda de tratamiento.</t>
  </si>
  <si>
    <t>El sitemap contiene solo /servicios como página de catálogo; no existen URLs tipo /botox, /acido-hialuronico, etc.</t>
  </si>
  <si>
    <t>1) Crear una página por tratamiento con URL limpia (/botox-bogota, /acido-hialuronico-bogota...). 2) Estructura recomendada: H1 con el tratamiento + ciudad, descripción médica, duración, recuperación, resultados, precio orientativo o rango, preguntas frecuentes y botón de agendar. 3) Añadir schema MedicalService/Service y FAQPage a cada una. 4) Enlazarlas desde /servicios y desde el blog. 5) Agregarlas al sitemap.</t>
  </si>
  <si>
    <t>1-2 días</t>
  </si>
  <si>
    <t>F-10</t>
  </si>
  <si>
    <t>Velocidad</t>
  </si>
  <si>
    <t>Para mostrar cualquier contenido el navegador debe descargar y ejecutar ~502 KB de JavaScript y 78 KB de CSS. En móviles de gama media esto retrasa el primer contenido visible (LCP). El servidor en sí es muy rápido.</t>
  </si>
  <si>
    <t>Paquetes medidos: index-DvmnH24i.js 294 KB, motion-vendor 141 KB, react-vendor 51 KB, lucide-vendor 15 KB, CSS 78 KB. TTFB del servidor: 76 ms (excelente).</t>
  </si>
  <si>
    <t>1) Aplicar code splitting por ruta (React.lazy + Suspense) para que cada página cargue solo su código. 2) Reemplazar la librería de animaciones (motion) por animaciones CSS ligeras si es posible. 3) Precargar el JS principal con rel=modulepreload. 4) Tras el cambio, validar en pagespeed.web.dev (móvil) un LCP menor de 2,5 s.</t>
  </si>
  <si>
    <t>F-11</t>
  </si>
  <si>
    <t>P3</t>
  </si>
  <si>
    <t>Rastreo</t>
  </si>
  <si>
    <t>sitemap.xml</t>
  </si>
  <si>
    <t>Las páginas principales del sitemap tienen lastmod con la fecha del día de la compilación (2026-10-29), no la fecha real de la última modificación del contenido. Google pierde la señal de frescura y puede ignorar el campo.</t>
  </si>
  <si>
    <t>Portada, /doctora, /servicios, /agenda, /blog y /politicas comparten el mismo lastmod 2026-10-29.</t>
  </si>
  <si>
    <t>1) Generar el sitemap con el lastmod real del último cambio de contenido de cada URL (ej. fecha del commit o de la edición en el CMS). 2) Mantener changefreq y priority solo si reflejan la realidad.</t>
  </si>
  <si>
    <t>F-12</t>
  </si>
  <si>
    <t>Portada</t>
  </si>
  <si>
    <t>La etiqueta meta keywords no tiene ningún valor para Google desde 2009 y las etiquetas geo (geo.region, geo.position, ICBM) son ignoradas por los buscadores actuales.</t>
  </si>
  <si>
    <t>La portada incluye meta keywords con 9 términos y 3 etiquetas geo.</t>
  </si>
  <si>
    <t>1) Eliminar meta keywords. 2) Las señales de ubicación reales deben ir en los datos estructurados (F-02), no en meta geo. 3) No rompe nada dejarlas, pero limpian el código.</t>
  </si>
  <si>
    <t>15 min</t>
  </si>
  <si>
    <t>Nulo</t>
  </si>
  <si>
    <t>F-13</t>
  </si>
  <si>
    <t>Internacional</t>
  </si>
  <si>
    <t>Todas las páginas</t>
  </si>
  <si>
    <t>El sitio declara hreflang es-CO hacia sí mismo sin variantes de idioma ni x-default. Para un sitio de un solo idioma esta etiqueta es innecesaria y solo añade ruido.</t>
  </si>
  <si>
    <t>Cada página incluye &lt;link rel="alternate" hreflang="es-CO"&gt; apuntándose a sí misma.</t>
  </si>
  <si>
    <t>1) Eliminar las etiquetas hreflang (recomendado) o 2) si en el futuro se publican versiones por país (es-MX, es-ES), implementar el conjunto completo con x-default.</t>
  </si>
  <si>
    <t xml:space="preserve">  AUDITORÍA PÁGINA POR PÁGINA — 15 URLs del sitemap + prueba de soft-404</t>
  </si>
  <si>
    <t>Datos tomados del HTML sin ejecutar JavaScript (lo que ve primero el buscador). «Long.» = caracteres (fórmula). Recuerde: por F-01, el contenido real se genera con JavaScript.</t>
  </si>
  <si>
    <t>URL</t>
  </si>
  <si>
    <t>HTTP</t>
  </si>
  <si>
    <t>Título</t>
  </si>
  <si>
    <t>Long.</t>
  </si>
  <si>
    <t>Descripción meta</t>
  </si>
  <si>
    <t>Canónica</t>
  </si>
  <si>
    <t>¿Canónica OK?</t>
  </si>
  <si>
    <t>H1 en HTML</t>
  </si>
  <si>
    <t>Palabras</t>
  </si>
  <si>
    <t>JSON-LD</t>
  </si>
  <si>
    <t>Observaciones</t>
  </si>
  <si>
    <t>https://andreadiazmd.com/</t>
  </si>
  <si>
    <t>200</t>
  </si>
  <si>
    <t>Dra. Andrea Díaz | Medicina Estética en Bogotá y Cali, Colombia</t>
  </si>
  <si>
    <t>Dra. Andrea Díaz, médica especialista en medicina estética avanzada en Bogotá (Chicó Norte) y Cali, Colombia. Botox, ácido hialurónico, bioestimuladores de colágeno, rinomodelación y rejuvenecimiento facial natural.</t>
  </si>
  <si>
    <t>Sí</t>
  </si>
  <si>
    <t>Portada OK en metas; sin contenido HTML (F-01).</t>
  </si>
  <si>
    <t>https://andreadiazmd.com/doctora</t>
  </si>
  <si>
    <t>Dra. Andrea Díaz | Médica Especialista en Medicina Estética</t>
  </si>
  <si>
    <t>Conozca la trayectoria de la Dra. Andrea Díaz, médica especialista en medicina estética avanzada y rejuvenecimiento facial natural en Bogotá y Cali.</t>
  </si>
  <si>
    <t>Sin contenido HTML por SPA (F-01).</t>
  </si>
  <si>
    <t>https://andreadiazmd.com/servicios</t>
  </si>
  <si>
    <t>Tratamientos de Medicina Estética en Bogotá y Cali | Dra. Andrea Díaz</t>
  </si>
  <si>
    <t>Catálogo médico de procedimientos: Botox, ácido hialurónico, bioestimuladores de colágeno, armonización facial y rinomodelación sin cirugía.</t>
  </si>
  <si>
    <t>https://andreadiazmd.com/agenda</t>
  </si>
  <si>
    <t>Agendar Consulta de Valoración Médica | Dra. Andrea Díaz</t>
  </si>
  <si>
    <t>Reserve su cita de valoración presencial en Bogotá (Chicó Norte) o Cali. Atención médica personalizada con la Dra. Andrea Díaz.</t>
  </si>
  <si>
    <t>https://andreadiazmd.com/blog</t>
  </si>
  <si>
    <t>Blog Médico y Guías de Medicina Estética | Dra. Andrea Díaz</t>
  </si>
  <si>
    <t>Artículos científicos y educativos sobre cuidado de la piel, botox, rellenos faciales y tendencias en medicina estética en Colombia.</t>
  </si>
  <si>
    <t>https://andreadiazmd.com/politicas</t>
  </si>
  <si>
    <t>NO</t>
  </si>
  <si>
    <t>Title, descripción y canónica duplicados de la portada (F-05).</t>
  </si>
  <si>
    <t>https://andreadiazmd.com/blog/cuanto-cuesta-tratamiento-botox-bogota-guia-precios-2026</t>
  </si>
  <si>
    <t>¿Cuánto cuesta un tratamiento de botox en Bogotá? Guía de precios actualizada 2026 💉✨ | Dra. Andrea Díaz</t>
  </si>
  <si>
    <t>En la búsqueda por mejorar nuestra apariencia, el botox se ha convertido en uno de los tratamientos estéticos más populares en Bogotá y en todo el mundo. Pero, ¿cuánto cuesta realmente un tratamiento de botox en Bogotá? En esta guía completa, exploraremos los factores que influyen en el precio, los beneficios del tratamiento, y cómo elegir la mejor opción para ti. 🧮💼</t>
  </si>
  <si>
    <t>Sin contenido HTML por SPA (F-01). Título &gt;70 car. con emojis (F-07).</t>
  </si>
  <si>
    <t>https://andreadiazmd.com/blog/10-tratamientos-medicina-estetica-mas-buscados-bogota-2026</t>
  </si>
  <si>
    <t>Los 10 tratamientos de medicina estética más buscados en Bogotá en 2026 💉✨ | Dra. Andrea Díaz</t>
  </si>
  <si>
    <t>En los últimos años, la medicina estética ha ganado popularidad en Bogotá, consolidándose como una solución accesible y efectiva para mejorar la apariencia física y elevar la autoestima. Pero, ¿cuáles son los tratamientos más demandados en la capital colombiana en 2026? En este artículo, exploraremos los 10 procedimientos más buscados y te explicaremos por qué cada uno es tan popular. 🌟</t>
  </si>
  <si>
    <t>https://andreadiazmd.com/blog/como-elegir-mejor-tratamiento-aumento-gluteos-bogota</t>
  </si>
  <si>
    <t>Cómo elegir el mejor tratamiento de aumento de glúteos en Bogotá ✨🍑 | Dra. Andrea Díaz</t>
  </si>
  <si>
    <t>El aumento de glúteos se ha convertido en uno de los tratamientos más populares en Bogotá, gracias a su capacidad para realzar la figura y mejorar la confianza personal. Sin embargo, con tantas opciones disponibles, ¿cómo saber cuál es el mejor tratamiento para ti? En este artículo, exploraremos todo lo que necesitas saber para tomar una decisión informada, desde los tipos de procedimientos hasta los factores clave que debes considerar. 🌟</t>
  </si>
  <si>
    <t>https://andreadiazmd.com/blog/cuanto-tiempo-duran-resultados-rellenos-faciales</t>
  </si>
  <si>
    <t>¿Cuánto tiempo duran los resultados de un tratamiento con rellenos faciales? ✨ | Dra. Andrea Díaz</t>
  </si>
  <si>
    <t>Los rellenos faciales se han convertido en uno de los tratamientos estéticos más populares en Bogotá gracias a su capacidad para restaurar volumen, suavizar arrugas y realzar rasgos naturales sin necesidad de cirugía. Sin embargo, una de las preguntas más comunes que surgen entre los pacientes es: ¿cuánto tiempo duran los resultados de un tratamiento con rellenos faciales? En este artículo, exploraremos todo lo que necesitas saber sobre la duración de los rellenos faciales, los factores que influyen en su longevidad y cómo maximizar tus resultados. 🌟</t>
  </si>
  <si>
    <t>https://andreadiazmd.com/blog/botox-vs-rellenos-faciales-cual-es-mejor-bogota</t>
  </si>
  <si>
    <t>Botox vs Rellenos Faciales: ¿Cuál es mejor para ti y cuánto cuesta en Bogotá? 💉✨ | Dra. Andrea Díaz</t>
  </si>
  <si>
    <t>En esta guía completa, compararemos estos procedimientos no invasivos, exploraremos sus diferencias, beneficios y costos en Bogotá. 🧮💼</t>
  </si>
  <si>
    <t>https://andreadiazmd.com/blog/mejor-tratamiento-rejuvenecimiento-facial-bogota</t>
  </si>
  <si>
    <t>¿Cuál es el mejor tratamiento para rejuvenecimiento facial en Bogotá? 🌟✨ | Dra. Andrea Díaz</t>
  </si>
  <si>
    <t>El envejecimiento es un proceso natural que afecta a todos, pero gracias a los avances en medicina estética, hoy es posible revertir sus signos visibles y recuperar una apariencia juvenil y radiante. En Bogotá, existen múltiples tratamientos disponibles para el rejuvenecimiento facial, cada uno diseñado para abordar necesidades específicas. Pero, ¿cuál es el mejor tratamiento para ti? En este artículo, exploraremos las opciones más populares, sus beneficios y cómo elegir el adecuado según tus objetivos estéticos. 💡</t>
  </si>
  <si>
    <t>https://andreadiazmd.com/blog/armonizacion-facial-rostro-equilibrado-natural</t>
  </si>
  <si>
    <t>Armonización facial: Cómo lograr un rostro equilibrado y natural ✨ | Dra. Andrea Díaz</t>
  </si>
  <si>
    <t>En los últimos años, el concepto de belleza estética ha experimentado una transformación radical. Ya no se trata de acumular volumen, exagerar rasgos o perseguir tendencias pasajeras que homogeneicen la apariencia. Hoy, la medicina estética de vanguardia se centra en un principio fundamental: la armonización facial. Este enfoque holístico y científicamente respaldado busca restaurar el equilibrio natural de las proporciones faciales, respetando la identidad única de cada persona, potenciando sus rasgos más atractivos y devolviendo la frescura y vitalidad que el tiempo o el estrés pueden haber apagado. Pero, ¿qué implica realmente este procedimiento? ¿Cómo se diferencia de los rellenos tradicionales? ¿Qué técnicas se combinan para lograr resultados sutiles pero transformadores? Y, lo más importante, ¿cómo garantizar que el resultado sea natural, seguro y duradero?</t>
  </si>
  <si>
    <t>https://andreadiazmd.com/blog/nctf-tratamiento-revitalizar-piel-desde-adentro</t>
  </si>
  <si>
    <t>NCTF: El tratamiento perfecto para revitalizar tu piel desde adentro ✨💉 | Dra. Andrea Díaz</t>
  </si>
  <si>
    <t>En un mundo donde la rutina de skincare ha alcanzado niveles de sofisticación nunca antes vistos, muchas personas aún enfrentan un dilema persistente: por más cremas, sérums y mascaradas que apliquen, su piel sigue luciendo opaca, deshidratada, fatigada o con signos prematuros de envejecimiento. La razón es sencilla pero fundamental: los tratamientos tópicos solo actúan sobre la capa más superficial de la epidermis, mientras que los procesos biológicos que determinan la juventud, la luminosidad y la firmeza ocurren en la dermis y a nivel celular. Aquí es donde entra en juego el NCTF tratamiento para tu piel, una terapia médica de revitalización celular diseñada para trabajar desde el interior, entregando los nutrientes esenciales directamente donde la piel más los necesita.</t>
  </si>
  <si>
    <t>https://andreadiazmd.com/blog/rutina-post-tratamiento-cuidados-sueroterapia</t>
  </si>
  <si>
    <t>Rutina post-tratamiento: Los mejores cuidados después de una sueroterapia 💉✨ | Dra. Andrea Díaz</t>
  </si>
  <si>
    <t>La sueroterapia se ha consolidado como una de las intervenciones médicas más efectivas para revitalizar el organismo, potenciar la energía, fortalecer el sistema inmunológico y rejuvenecer la piel desde el interior. Sin embargo, existe un principio fundamental en medicina estética y bienestar integrativo que muchos pacientes pasan por alto: el tratamiento no termina cuando se retira la vía intravenosa. La verdadera transformación biológica ocurre en las horas y días posteriores, cuando el cuerpo procesa, distribuye y asimila los nutrientes administrados. Por eso, implementar una rutina estructurada de Cuidados post sueroterapia no es opcional; es el factor determinante que separa un resultado moderado de una transformación profunda, duradera y científicamente optimizada.</t>
  </si>
  <si>
    <t>TEST: /esta-pagina-no-existe-xyz-123</t>
  </si>
  <si>
    <t>(HTML de la portada)</t>
  </si>
  <si>
    <t>(canónica de la portada)</t>
  </si>
  <si>
    <t>—</t>
  </si>
  <si>
    <t>Ruta inexistente que devuelve 200: soft-404 (F-03).</t>
  </si>
  <si>
    <t>«Óptimo» = correcto, no requiere acción. «Aceptable» = funciona, mejorable. «Falla» = requiere corrección (ver hallazgo indicado).</t>
  </si>
  <si>
    <t>Nº</t>
  </si>
  <si>
    <t>Verificación</t>
  </si>
  <si>
    <t>Resultado obtenido</t>
  </si>
  <si>
    <t>Detalle / evidencia</t>
  </si>
  <si>
    <t>Recomendación</t>
  </si>
  <si>
    <t>Certificado SSL</t>
  </si>
  <si>
    <t>Vigente (Let's Encrypt)</t>
  </si>
  <si>
    <t>Óptimo</t>
  </si>
  <si>
    <t>Emitido 06-oct-2026, vence 04-ene-2027. Se renueva automáticamente.</t>
  </si>
  <si>
    <t>Mantener la renovación automática.</t>
  </si>
  <si>
    <t>HTTPS y HSTS</t>
  </si>
  <si>
    <t>Activo con HSTS preload</t>
  </si>
  <si>
    <t>strict-transport-security: max-age=63072000; includeSubDomains; preload. HTTP redirige 308 permanente a HTTPS.</t>
  </si>
  <si>
    <t>Mantener.</t>
  </si>
  <si>
    <t>Cabeceras de seguridad</t>
  </si>
  <si>
    <t>Completas</t>
  </si>
  <si>
    <t>X-Frame-Options DENY, X-Content-Type-Options, Referrer-Policy y Permissions-Policy presentes.</t>
  </si>
  <si>
    <t>Velocidad del servidor (TTFB)</t>
  </si>
  <si>
    <t>76 ms</t>
  </si>
  <si>
    <t>Medido con curl a la portada. Excelente tiempo hasta el primer byte (CDN Vercel).</t>
  </si>
  <si>
    <t>Mantener; el reto es el peso de JavaScript (F-10).</t>
  </si>
  <si>
    <t>Peso de JavaScript</t>
  </si>
  <si>
    <t>~502 KB en 4 archivos</t>
  </si>
  <si>
    <t>Aceptable</t>
  </si>
  <si>
    <t>index 294 KB + motion 141 KB + react 51 KB + lucide 15 KB. Se ejecuta antes de mostrar contenido.</t>
  </si>
  <si>
    <t>Code splitting y optimización (F-10).</t>
  </si>
  <si>
    <t>Contenido en el HTML inicial</t>
  </si>
  <si>
    <t>Ausente (cuerpo vacío)</t>
  </si>
  <si>
    <t>Falla</t>
  </si>
  <si>
    <t>Las 15 URLs entregan &lt;div id="root"&gt;&lt;/div&gt; sin texto: dependen 100% de JavaScript.</t>
  </si>
  <si>
    <t>SSR/SSG o prerender (F-01, hallazgo crítico).</t>
  </si>
  <si>
    <t>robots.txt</t>
  </si>
  <si>
    <t>Correcto</t>
  </si>
  <si>
    <t>Permite el rastreo, bloquea /admin-blogs y /api/, y declara el sitemap.</t>
  </si>
  <si>
    <t>Válido, 15 URLs</t>
  </si>
  <si>
    <t>Formato correcto con lastmod, changefreq y priority. Declarado en robots.txt.</t>
  </si>
  <si>
    <t>Actualizar lastmod real (F-11) y sumar páginas nuevas (F-09).</t>
  </si>
  <si>
    <t>Páginas de error (404)</t>
  </si>
  <si>
    <t>No existen: responden 200</t>
  </si>
  <si>
    <t>Ruta inexistente de prueba respondió HTTP 200 con el HTML de la portada.</t>
  </si>
  <si>
    <t>Devolver 404 real (F-03).</t>
  </si>
  <si>
    <t>Redirección www</t>
  </si>
  <si>
    <t>307 temporal</t>
  </si>
  <si>
    <t>www.andreadiazmd.com redirige a la versión sin www con 307.</t>
  </si>
  <si>
    <t>Cambiar a 301 permanente (F-06).</t>
  </si>
  <si>
    <t>Etiquetas canónicas</t>
  </si>
  <si>
    <t>14 de 15 correctas</t>
  </si>
  <si>
    <t>Todas auto-referenciadas excepto /politicas, que apunta a la portada.</t>
  </si>
  <si>
    <t>Corregir /politicas (F-05).</t>
  </si>
  <si>
    <t>Indexación en Google</t>
  </si>
  <si>
    <t>Sí indexado, con residuos</t>
  </si>
  <si>
    <t>site:andreadiazmd.com muestra portada, servicios, agenda, blog y también 3 URLs antiguas fuera del sitemap (una con título «Cargando...»).</t>
  </si>
  <si>
    <t>Redirecciones/404 + eliminación en Search Console (F-04).</t>
  </si>
  <si>
    <t>0 bloques JSON-LD</t>
  </si>
  <si>
    <t>Ninguna página incluye schema.org.</t>
  </si>
  <si>
    <t>Implementar MedicalClinic, Physician, Article, FAQ (F-02).</t>
  </si>
  <si>
    <t>Etiquetas Open Graph / Twitter</t>
  </si>
  <si>
    <t>Presentes</t>
  </si>
  <si>
    <t>og:title, og:image y twitter:card detectados en las páginas.</t>
  </si>
  <si>
    <t>Mantener; al corregir títulos (F-07), mantener versiones sociales atractivas.</t>
  </si>
  <si>
    <t>Vista móvil (viewport)</t>
  </si>
  <si>
    <t>Correcta</t>
  </si>
  <si>
    <t>meta viewport presente y diseño responsive verificado en render.</t>
  </si>
  <si>
    <t xml:space="preserve">  PLAN DE ACCIÓN PRIORIZADO — hoja de ruta sugerida</t>
  </si>
  <si>
    <t>Cambie la columna «Estado» a medida que avance: Pendiente / En curso / Hecho.</t>
  </si>
  <si>
    <t>Fase</t>
  </si>
  <si>
    <t>Acción concreta</t>
  </si>
  <si>
    <t>Resuelve</t>
  </si>
  <si>
    <t>Responsable sugerido</t>
  </si>
  <si>
    <t>Resultado esperado (KPI)</t>
  </si>
  <si>
    <t>Fase 1 · 0-30 días</t>
  </si>
  <si>
    <t>Implementar prerender o SSR para que el HTML incluya el contenido (migración a Next.js/Astro o prerender de Vite).</t>
  </si>
  <si>
    <t>Desarrollador</t>
  </si>
  <si>
    <t>«Prueba de URL en vivo» de GSC muestra el texto completo; indexación más rápida.</t>
  </si>
  <si>
    <t>Pendiente</t>
  </si>
  <si>
    <t>Implementar datos estructurados JSON-LD: MedicalClinic + Physician + Article en el blog.</t>
  </si>
  <si>
    <t>Elegibilidad para resultados enriquecidos y conocimiento de entidad médica.</t>
  </si>
  <si>
    <t>Devolver 404 real en rutas inexistentes y crear página de error amigable.</t>
  </si>
  <si>
    <t>Informe de soft-404 en GSC a cero.</t>
  </si>
  <si>
    <t>Redirigir 301 las URLs antiguas (/terminos-condiciones, /politica-privacidad, blog antiguo) y solicitar eliminación en GSC de las obsoletas.</t>
  </si>
  <si>
    <t>Desarrollador / Marketing</t>
  </si>
  <si>
    <t>Índice limpio: solo las 15 URLs vigentes.</t>
  </si>
  <si>
    <t>Verificar y configurar Google Search Console y GA4 (envío de sitemap y monitoreo).</t>
  </si>
  <si>
    <t>Monitoreo</t>
  </si>
  <si>
    <t>Marketing</t>
  </si>
  <si>
    <t>Datos reales de clics e impresiones desde la semana 1.</t>
  </si>
  <si>
    <t>Fase 2 · 30-60 días</t>
  </si>
  <si>
    <t>Corregir /politicas: título, descripción y canónica propios.</t>
  </si>
  <si>
    <t>La página deja de tratarse como duplicado de la portada.</t>
  </si>
  <si>
    <t>Reescribir títulos del blog a 50-60 caracteres sin emojis y descripciones a 150-160 caracteres.</t>
  </si>
  <si>
    <t>F-07, F-08</t>
  </si>
  <si>
    <t>3-5 h</t>
  </si>
  <si>
    <t>Marketing / Contenido</t>
  </si>
  <si>
    <t>Mejor CTR en resultados; títulos completos en Google.</t>
  </si>
  <si>
    <t>Corregir la redirección www a 301 permanente.</t>
  </si>
  <si>
    <t>Transferencia completa de autoridad del dominio www.</t>
  </si>
  <si>
    <t>Optimizar JavaScript: code splitting por ruta y evaluación de la librería de animaciones.</t>
  </si>
  <si>
    <t>LCP móvil &lt; 2,5 s en PageSpeed Insights.</t>
  </si>
  <si>
    <t>Fase 3 · 60-90 días</t>
  </si>
  <si>
    <t>Crear landing pages individuales por tratamiento (Botox, ácido hialurónico, rinomodelación, bioestimuladores, PRP) con schema y FAQ.</t>
  </si>
  <si>
    <t>Contenido + Desarrollador</t>
  </si>
  <si>
    <t>Visibilidad por búsquedas de cada tratamiento en Bogotá y Cali.</t>
  </si>
  <si>
    <t>Actualizar lastmod del sitemap con fechas reales y sumar las páginas nuevas.</t>
  </si>
  <si>
    <t>Sitemap con señal de frescura confiable.</t>
  </si>
  <si>
    <t>Limpieza fina: eliminar meta keywords, geo tags y hreflang innecesario.</t>
  </si>
  <si>
    <t>F-12, F-13</t>
  </si>
  <si>
    <t>Código más limpio y sin señales contradictorias.</t>
  </si>
  <si>
    <t xml:space="preserve">  PUNTOS FUERTES DEL SITIO — mantenerlos</t>
  </si>
  <si>
    <t>Punto fuerte</t>
  </si>
  <si>
    <t>Evidencia</t>
  </si>
  <si>
    <t>Cómo mantenerlo</t>
  </si>
  <si>
    <t>Seguridad de primer nivel</t>
  </si>
  <si>
    <t>HTTPS permanente (308), HSTS con preload, X-Frame-Options, X-Content-Type-Options, Referrer-Policy y Permissions-Policy.</t>
  </si>
  <si>
    <t>No desactivar las cabeceras al hacer cambios; revisarlas cada semestre.</t>
  </si>
  <si>
    <t>Servidor y CDN muy rápidos</t>
  </si>
  <si>
    <t>TTFB de 76 ms servido desde Vercel; caché de borde.</t>
  </si>
  <si>
    <t>Mantener Vercel; cuidar el peso del JavaScript (F-10).</t>
  </si>
  <si>
    <t>Rastreo bien configurado</t>
  </si>
  <si>
    <t>robots.txt correcto que declara el sitemap; sitemap válido con las 15 URLs.</t>
  </si>
  <si>
    <t>Actualizar el sitemap al crear contenido nuevo.</t>
  </si>
  <si>
    <t>Metadatos bien redactados en la portada</t>
  </si>
  <si>
    <t>Título y descripción de la portada con marca, servicios y ciudades, dentro de longitudes razonables.</t>
  </si>
  <si>
    <t>Aplicar el mismo criterio al resto de páginas (F-07/F-08).</t>
  </si>
  <si>
    <t>Contenido real de calidad (tras render)</t>
  </si>
  <si>
    <t>El renderizado confirma textos médicos extensos y bien estructurados en /servicios y en el blog.</t>
  </si>
  <si>
    <t>Mantener publicaciones mensuales y enlazar artículos entre sí.</t>
  </si>
  <si>
    <t>Etiquetas sociales completas</t>
  </si>
  <si>
    <t>og:title, og:image y twitter:card presentes en las páginas.</t>
  </si>
  <si>
    <t>Cuidar que cada página nueva tenga su og:image propia.</t>
  </si>
  <si>
    <t>Blog activo y orientado a búsquedas locales</t>
  </si>
  <si>
    <t>9 artículos con temáticas que la gente busca (precios de botox, duración de rellenos, armonización facial) y ciudades incluidas.</t>
  </si>
  <si>
    <t>Continuar con 2-4 artículos al mes y enlazarlos a las futuras páginas de tratamiento (F-09).</t>
  </si>
  <si>
    <t>15 de abril de 2026</t>
  </si>
  <si>
    <t xml:space="preserve">  RENDIMIENTO TÉCNICO Y DE SERVIDOR — verificación de 15-abr-2026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</si>
</sst>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
    </font>
    <font>
      <b/>
      <sz val="13"/>
      <color rgb="FFFFFFFF"/>
      <name val="Arial"/>
      <charset val="1"/>
    </font>
    <font>
      <b/>
      <sz val="18"/>
      <color rgb="FF1F3B4D"/>
      <name val="Arial"/>
      <charset val="1"/>
    </font>
    <font>
      <sz val="11"/>
      <color rgb="FF555555"/>
      <name val="Arial"/>
      <charset val="1"/>
    </font>
    <font>
      <b/>
      <sz val="10"/>
      <name val="Arial"/>
      <charset val="1"/>
    </font>
    <font>
      <sz val="10"/>
      <name val="Arial"/>
      <charset val="1"/>
    </font>
    <font>
      <b/>
      <sz val="10"/>
      <color rgb="FFFFFFFF"/>
      <name val="Arial"/>
      <charset val="1"/>
    </font>
    <font>
      <b/>
      <sz val="10"/>
      <color rgb="FF842029"/>
      <name val="Arial"/>
      <charset val="1"/>
    </font>
    <font>
      <b/>
      <sz val="10"/>
      <color rgb="FF9A5B00"/>
      <name val="Arial"/>
      <charset val="1"/>
    </font>
    <font>
      <b/>
      <sz val="10"/>
      <color rgb="FF8A7000"/>
      <name val="Arial"/>
      <charset val="1"/>
    </font>
    <font>
      <b/>
      <sz val="10"/>
      <color rgb="FF1E6B45"/>
      <name val="Arial"/>
      <charset val="1"/>
    </font>
  </fonts>
  <fills count="11">
    <fill>
      <patternFill patternType="none"/>
    </fill>
    <fill>
      <patternFill patternType="gray125"/>
    </fill>
    <fill>
      <patternFill patternType="solid">
        <fgColor rgb="FF2E7D74"/>
        <bgColor rgb="FF1E6B45"/>
      </patternFill>
    </fill>
    <fill>
      <patternFill patternType="solid">
        <fgColor rgb="FF1F3B4D"/>
        <bgColor rgb="FF003366"/>
      </patternFill>
    </fill>
    <fill>
      <patternFill patternType="solid">
        <fgColor rgb="FFF2F4F6"/>
        <bgColor rgb="FFF4FAF7"/>
      </patternFill>
    </fill>
    <fill>
      <patternFill patternType="solid">
        <fgColor rgb="FFF8D7DA"/>
        <bgColor rgb="FFFFE3C2"/>
      </patternFill>
    </fill>
    <fill>
      <patternFill patternType="solid">
        <fgColor rgb="FFFFE3C2"/>
        <bgColor rgb="FFFFF3C4"/>
      </patternFill>
    </fill>
    <fill>
      <patternFill patternType="solid">
        <fgColor rgb="FFFFF3C4"/>
        <bgColor rgb="FFFFE3C2"/>
      </patternFill>
    </fill>
    <fill>
      <patternFill patternType="solid">
        <fgColor rgb="FFD9F2E3"/>
        <bgColor rgb="FFF2F4F6"/>
      </patternFill>
    </fill>
    <fill>
      <patternFill patternType="solid">
        <fgColor rgb="FFFAFBFC"/>
        <bgColor rgb="FFF4FAF7"/>
      </patternFill>
    </fill>
    <fill>
      <patternFill patternType="solid">
        <fgColor rgb="FFF4FAF7"/>
        <bgColor rgb="FFFAFBFC"/>
      </patternFill>
    </fill>
  </fills>
  <borders count="2">
    <border>
      <left/>
      <right/>
      <top/>
      <bottom/>
      <diagonal/>
    </border>
    <border>
      <left style="thin">
        <color rgb="FFC9CFD6"/>
      </left>
      <right style="thin">
        <color rgb="FFC9CFD6"/>
      </right>
      <top style="thin">
        <color rgb="FFC9CFD6"/>
      </top>
      <bottom style="thin">
        <color rgb="FFC9CFD6"/>
      </bottom>
      <diagonal/>
    </border>
  </borders>
  <cellStyleXfs count="1">
    <xf numFmtId="0" fontId="0" fillId="0" borderId="0"/>
  </cellStyleXfs>
  <cellXfs count="33">
    <xf numFmtId="0" fontId="0" fillId="0" borderId="0" xfId="0"/>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4" fillId="0" borderId="0" xfId="0" applyFont="1"/>
    <xf numFmtId="0" fontId="6" fillId="3"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top" wrapText="1"/>
    </xf>
    <xf numFmtId="0" fontId="4" fillId="4" borderId="1" xfId="0" applyFont="1" applyFill="1" applyBorder="1"/>
    <xf numFmtId="0" fontId="4" fillId="4" borderId="1" xfId="0" applyFont="1" applyFill="1" applyBorder="1" applyAlignment="1">
      <alignment horizontal="center" vertical="center"/>
    </xf>
    <xf numFmtId="0" fontId="0" fillId="4" borderId="1" xfId="0" applyFill="1" applyBorder="1"/>
    <xf numFmtId="0" fontId="5" fillId="4" borderId="1" xfId="0" applyFont="1" applyFill="1" applyBorder="1"/>
    <xf numFmtId="0" fontId="7"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4" fillId="0" borderId="0" xfId="0" applyFont="1" applyAlignment="1">
      <alignment horizontal="center" vertical="center"/>
    </xf>
    <xf numFmtId="0" fontId="5" fillId="0" borderId="0" xfId="0" applyFont="1"/>
    <xf numFmtId="0" fontId="7" fillId="5"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9" borderId="1" xfId="0" applyFont="1" applyFill="1" applyBorder="1" applyAlignment="1">
      <alignment vertical="top" wrapText="1"/>
    </xf>
    <xf numFmtId="0" fontId="8"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8" borderId="1" xfId="0" applyFont="1" applyFill="1" applyBorder="1" applyAlignment="1">
      <alignment horizontal="center" vertical="top" wrapText="1"/>
    </xf>
    <xf numFmtId="0" fontId="7" fillId="5" borderId="1" xfId="0" applyFont="1" applyFill="1" applyBorder="1" applyAlignment="1">
      <alignment vertical="top" wrapText="1"/>
    </xf>
    <xf numFmtId="0" fontId="9" fillId="7" borderId="1" xfId="0" applyFont="1" applyFill="1" applyBorder="1" applyAlignment="1">
      <alignment vertical="top" wrapText="1"/>
    </xf>
    <xf numFmtId="0" fontId="10" fillId="8" borderId="1" xfId="0" applyFont="1" applyFill="1" applyBorder="1" applyAlignment="1">
      <alignment vertical="top" wrapText="1"/>
    </xf>
    <xf numFmtId="0" fontId="5" fillId="10" borderId="1" xfId="0" applyFont="1" applyFill="1" applyBorder="1" applyAlignment="1">
      <alignment horizontal="center" vertical="top" wrapText="1"/>
    </xf>
    <xf numFmtId="0" fontId="5" fillId="10" borderId="1" xfId="0" applyFont="1" applyFill="1" applyBorder="1" applyAlignment="1">
      <alignment vertical="top" wrapText="1"/>
    </xf>
    <xf numFmtId="0" fontId="1" fillId="2" borderId="0" xfId="0" applyFont="1" applyFill="1" applyAlignment="1">
      <alignment vertical="center" inden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7000"/>
      <rgbColor rgb="FF800080"/>
      <rgbColor rgb="FF1E6B45"/>
      <rgbColor rgb="FFF8D7DA"/>
      <rgbColor rgb="FF808080"/>
      <rgbColor rgb="FF9999FF"/>
      <rgbColor rgb="FF9A5B00"/>
      <rgbColor rgb="FFFFF3C4"/>
      <rgbColor rgb="FFF4FAF7"/>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F2F4F6"/>
      <rgbColor rgb="FFD9F2E3"/>
      <rgbColor rgb="FFFAFBFC"/>
      <rgbColor rgb="FF99CCFF"/>
      <rgbColor rgb="FFFF99CC"/>
      <rgbColor rgb="FFCC99FF"/>
      <rgbColor rgb="FFFFE3C2"/>
      <rgbColor rgb="FF3366FF"/>
      <rgbColor rgb="FF33CCCC"/>
      <rgbColor rgb="FF99CC00"/>
      <rgbColor rgb="FFFFCC00"/>
      <rgbColor rgb="FFFF9900"/>
      <rgbColor rgb="FFFF6600"/>
      <rgbColor rgb="FF555555"/>
      <rgbColor rgb="FF969696"/>
      <rgbColor rgb="FF003366"/>
      <rgbColor rgb="FF2E7D74"/>
      <rgbColor rgb="FF003300"/>
      <rgbColor rgb="FF333300"/>
      <rgbColor rgb="FF842029"/>
      <rgbColor rgb="FF993366"/>
      <rgbColor rgb="FF333399"/>
      <rgbColor rgb="FF1F3B4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7D74"/>
  </sheetPr>
  <dimension ref="A2:C21"/>
  <sheetViews>
    <sheetView showGridLines="0" tabSelected="1" zoomScaleNormal="100" workbookViewId="0">
      <selection activeCell="H10" sqref="H10"/>
    </sheetView>
  </sheetViews>
  <sheetFormatPr baseColWidth="10" defaultColWidth="8.7109375" defaultRowHeight="15" x14ac:dyDescent="0.25"/>
  <cols>
    <col min="1" max="1" width="3" customWidth="1"/>
    <col min="2" max="2" width="34" customWidth="1"/>
    <col min="3" max="3" width="78" customWidth="1"/>
  </cols>
  <sheetData>
    <row r="2" spans="1:3" ht="21.75" customHeight="1" x14ac:dyDescent="0.25">
      <c r="A2" s="32" t="s">
        <v>0</v>
      </c>
      <c r="B2" s="32"/>
      <c r="C2" s="32"/>
    </row>
    <row r="4" spans="1:3" ht="23.25" x14ac:dyDescent="0.35">
      <c r="B4" s="1" t="s">
        <v>1</v>
      </c>
    </row>
    <row r="5" spans="1:3" x14ac:dyDescent="0.25">
      <c r="B5" s="2" t="s">
        <v>2</v>
      </c>
    </row>
    <row r="7" spans="1:3" ht="18" customHeight="1" x14ac:dyDescent="0.25">
      <c r="B7" s="3" t="s">
        <v>3</v>
      </c>
      <c r="C7" s="4" t="s">
        <v>4</v>
      </c>
    </row>
    <row r="8" spans="1:3" ht="18" customHeight="1" x14ac:dyDescent="0.25">
      <c r="B8" s="3" t="s">
        <v>5</v>
      </c>
      <c r="C8" s="4" t="s">
        <v>365</v>
      </c>
    </row>
    <row r="9" spans="1:3" ht="18" customHeight="1" x14ac:dyDescent="0.25">
      <c r="B9" s="3" t="s">
        <v>6</v>
      </c>
      <c r="C9" s="4" t="s">
        <v>7</v>
      </c>
    </row>
    <row r="10" spans="1:3" ht="55.5" customHeight="1" x14ac:dyDescent="0.25">
      <c r="B10" s="3" t="s">
        <v>8</v>
      </c>
      <c r="C10" s="4" t="s">
        <v>9</v>
      </c>
    </row>
    <row r="11" spans="1:3" ht="42" customHeight="1" x14ac:dyDescent="0.25">
      <c r="B11" s="3" t="s">
        <v>10</v>
      </c>
      <c r="C11" s="4" t="s">
        <v>11</v>
      </c>
    </row>
    <row r="12" spans="1:3" ht="42" customHeight="1" x14ac:dyDescent="0.25">
      <c r="B12" s="3" t="s">
        <v>12</v>
      </c>
      <c r="C12" s="4" t="s">
        <v>13</v>
      </c>
    </row>
    <row r="13" spans="1:3" ht="55.5" customHeight="1" x14ac:dyDescent="0.25">
      <c r="B13" s="3" t="s">
        <v>14</v>
      </c>
      <c r="C13" s="4" t="s">
        <v>15</v>
      </c>
    </row>
    <row r="15" spans="1:3" ht="21.75" customHeight="1" x14ac:dyDescent="0.25">
      <c r="A15" s="32" t="s">
        <v>16</v>
      </c>
      <c r="B15" s="32"/>
      <c r="C15" s="32"/>
    </row>
    <row r="16" spans="1:3" x14ac:dyDescent="0.25">
      <c r="B16" s="5" t="s">
        <v>17</v>
      </c>
      <c r="C16" s="4" t="s">
        <v>18</v>
      </c>
    </row>
    <row r="17" spans="2:3" x14ac:dyDescent="0.25">
      <c r="B17" s="5" t="s">
        <v>19</v>
      </c>
      <c r="C17" s="4" t="s">
        <v>20</v>
      </c>
    </row>
    <row r="18" spans="2:3" x14ac:dyDescent="0.25">
      <c r="B18" s="5" t="s">
        <v>21</v>
      </c>
      <c r="C18" s="4" t="s">
        <v>22</v>
      </c>
    </row>
    <row r="19" spans="2:3" x14ac:dyDescent="0.25">
      <c r="B19" s="5" t="s">
        <v>23</v>
      </c>
      <c r="C19" s="4" t="s">
        <v>24</v>
      </c>
    </row>
    <row r="20" spans="2:3" x14ac:dyDescent="0.25">
      <c r="B20" s="5" t="s">
        <v>25</v>
      </c>
      <c r="C20" s="4" t="s">
        <v>26</v>
      </c>
    </row>
    <row r="21" spans="2:3" x14ac:dyDescent="0.25">
      <c r="B21" s="5" t="s">
        <v>27</v>
      </c>
      <c r="C21" s="4" t="s">
        <v>28</v>
      </c>
    </row>
  </sheetData>
  <mergeCells count="2">
    <mergeCell ref="A2:C2"/>
    <mergeCell ref="A15:C15"/>
  </mergeCell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D74"/>
  </sheetPr>
  <dimension ref="A2:E22"/>
  <sheetViews>
    <sheetView showGridLines="0" zoomScaleNormal="100" workbookViewId="0">
      <selection activeCell="A7" sqref="A7:XFD7"/>
    </sheetView>
  </sheetViews>
  <sheetFormatPr baseColWidth="10" defaultColWidth="8.7109375" defaultRowHeight="15" x14ac:dyDescent="0.25"/>
  <cols>
    <col min="1" max="1" width="3" customWidth="1"/>
    <col min="2" max="2" width="30" customWidth="1"/>
    <col min="3" max="3" width="16" customWidth="1"/>
    <col min="4" max="4" width="14" customWidth="1"/>
    <col min="5" max="5" width="70" customWidth="1"/>
  </cols>
  <sheetData>
    <row r="2" spans="1:5" ht="21.75" customHeight="1" x14ac:dyDescent="0.25">
      <c r="A2" s="32" t="s">
        <v>29</v>
      </c>
      <c r="B2" s="32"/>
      <c r="C2" s="32"/>
      <c r="D2" s="32"/>
      <c r="E2" s="32"/>
    </row>
    <row r="4" spans="1:5" ht="25.5" customHeight="1" x14ac:dyDescent="0.25">
      <c r="A4" s="6"/>
      <c r="B4" s="6" t="s">
        <v>30</v>
      </c>
      <c r="C4" s="6" t="s">
        <v>31</v>
      </c>
      <c r="D4" s="6" t="s">
        <v>32</v>
      </c>
      <c r="E4" s="6" t="s">
        <v>33</v>
      </c>
    </row>
    <row r="5" spans="1:5" x14ac:dyDescent="0.25">
      <c r="B5" s="7" t="s">
        <v>34</v>
      </c>
      <c r="C5" s="8">
        <v>65</v>
      </c>
      <c r="D5" s="9" t="str">
        <f t="shared" ref="D5:D12" si="0">IF(C5&gt;=80,"Óptimo",IF(C5&gt;=60,"Aceptable",IF(C5&gt;=40,"Mejorable","Crítico")))</f>
        <v>Aceptable</v>
      </c>
      <c r="E5" s="10" t="s">
        <v>35</v>
      </c>
    </row>
    <row r="6" spans="1:5" ht="25.5" x14ac:dyDescent="0.25">
      <c r="B6" s="7" t="s">
        <v>36</v>
      </c>
      <c r="C6" s="8">
        <v>35</v>
      </c>
      <c r="D6" s="9" t="str">
        <f t="shared" si="0"/>
        <v>Crítico</v>
      </c>
      <c r="E6" s="10" t="s">
        <v>37</v>
      </c>
    </row>
    <row r="7" spans="1:5" x14ac:dyDescent="0.25">
      <c r="B7" s="7" t="s">
        <v>38</v>
      </c>
      <c r="C7" s="8">
        <v>70</v>
      </c>
      <c r="D7" s="9" t="str">
        <f t="shared" si="0"/>
        <v>Aceptable</v>
      </c>
      <c r="E7" s="10" t="s">
        <v>39</v>
      </c>
    </row>
    <row r="8" spans="1:5" x14ac:dyDescent="0.25">
      <c r="B8" s="7" t="s">
        <v>40</v>
      </c>
      <c r="C8" s="8">
        <v>20</v>
      </c>
      <c r="D8" s="9" t="str">
        <f t="shared" si="0"/>
        <v>Crítico</v>
      </c>
      <c r="E8" s="10" t="s">
        <v>41</v>
      </c>
    </row>
    <row r="9" spans="1:5" ht="25.5" x14ac:dyDescent="0.25">
      <c r="B9" s="7" t="s">
        <v>42</v>
      </c>
      <c r="C9" s="8">
        <v>70</v>
      </c>
      <c r="D9" s="9" t="str">
        <f t="shared" si="0"/>
        <v>Aceptable</v>
      </c>
      <c r="E9" s="10" t="s">
        <v>43</v>
      </c>
    </row>
    <row r="10" spans="1:5" x14ac:dyDescent="0.25">
      <c r="B10" s="7" t="s">
        <v>44</v>
      </c>
      <c r="C10" s="8">
        <v>80</v>
      </c>
      <c r="D10" s="9" t="str">
        <f t="shared" si="0"/>
        <v>Óptimo</v>
      </c>
      <c r="E10" s="10" t="s">
        <v>45</v>
      </c>
    </row>
    <row r="11" spans="1:5" x14ac:dyDescent="0.25">
      <c r="B11" s="7" t="s">
        <v>46</v>
      </c>
      <c r="C11" s="8">
        <v>95</v>
      </c>
      <c r="D11" s="9" t="str">
        <f t="shared" si="0"/>
        <v>Óptimo</v>
      </c>
      <c r="E11" s="10" t="s">
        <v>47</v>
      </c>
    </row>
    <row r="12" spans="1:5" x14ac:dyDescent="0.25">
      <c r="B12" s="7" t="s">
        <v>48</v>
      </c>
      <c r="C12" s="8">
        <v>40</v>
      </c>
      <c r="D12" s="9" t="str">
        <f t="shared" si="0"/>
        <v>Mejorable</v>
      </c>
      <c r="E12" s="10" t="s">
        <v>49</v>
      </c>
    </row>
    <row r="13" spans="1:5" x14ac:dyDescent="0.25">
      <c r="B13" s="11" t="s">
        <v>50</v>
      </c>
      <c r="C13" s="12">
        <f>ROUND(AVERAGE(C5:C12),0)</f>
        <v>59</v>
      </c>
      <c r="D13" s="13"/>
      <c r="E13" s="14" t="s">
        <v>51</v>
      </c>
    </row>
    <row r="15" spans="1:5" ht="21.75" customHeight="1" x14ac:dyDescent="0.25">
      <c r="A15" s="32" t="s">
        <v>52</v>
      </c>
      <c r="B15" s="32"/>
      <c r="C15" s="32"/>
      <c r="D15" s="32"/>
      <c r="E15" s="32"/>
    </row>
    <row r="17" spans="1:5" ht="25.5" customHeight="1" x14ac:dyDescent="0.25">
      <c r="A17" s="6"/>
      <c r="B17" s="6" t="s">
        <v>53</v>
      </c>
      <c r="C17" s="6" t="s">
        <v>54</v>
      </c>
      <c r="D17" s="6"/>
      <c r="E17" s="6" t="s">
        <v>55</v>
      </c>
    </row>
    <row r="18" spans="1:5" x14ac:dyDescent="0.25">
      <c r="B18" s="15" t="s">
        <v>56</v>
      </c>
      <c r="C18" s="8">
        <f>COUNTIF(Hallazgos!$B$7:$B$19,"Crítico")</f>
        <v>2</v>
      </c>
      <c r="E18" s="10" t="s">
        <v>57</v>
      </c>
    </row>
    <row r="19" spans="1:5" x14ac:dyDescent="0.25">
      <c r="B19" s="16" t="s">
        <v>58</v>
      </c>
      <c r="C19" s="8">
        <f>COUNTIF(Hallazgos!$B$7:$B$19,"Alto")</f>
        <v>3</v>
      </c>
      <c r="E19" s="10" t="s">
        <v>59</v>
      </c>
    </row>
    <row r="20" spans="1:5" x14ac:dyDescent="0.25">
      <c r="B20" s="17" t="s">
        <v>60</v>
      </c>
      <c r="C20" s="8">
        <f>COUNTIF(Hallazgos!$B$7:$B$19,"Medio")</f>
        <v>5</v>
      </c>
      <c r="E20" s="10" t="s">
        <v>61</v>
      </c>
    </row>
    <row r="21" spans="1:5" x14ac:dyDescent="0.25">
      <c r="B21" s="18" t="s">
        <v>62</v>
      </c>
      <c r="C21" s="8">
        <f>COUNTIF(Hallazgos!$B$7:$B$19,"Bajo")</f>
        <v>3</v>
      </c>
      <c r="E21" s="10" t="s">
        <v>63</v>
      </c>
    </row>
    <row r="22" spans="1:5" x14ac:dyDescent="0.25">
      <c r="B22" s="5" t="s">
        <v>64</v>
      </c>
      <c r="C22" s="19">
        <f>SUM(C18:C21)</f>
        <v>13</v>
      </c>
      <c r="E22" s="20" t="s">
        <v>65</v>
      </c>
    </row>
  </sheetData>
  <mergeCells count="2">
    <mergeCell ref="A2:E2"/>
    <mergeCell ref="A15:E15"/>
  </mergeCells>
  <pageMargins left="0.75" right="0.75" top="1" bottom="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74"/>
  </sheetPr>
  <dimension ref="A1:J19"/>
  <sheetViews>
    <sheetView zoomScaleNormal="100" workbookViewId="0">
      <pane ySplit="6" topLeftCell="A7" activePane="bottomLeft" state="frozen"/>
      <selection pane="bottomLeft" activeCell="A19" sqref="A19:XFD19"/>
    </sheetView>
  </sheetViews>
  <sheetFormatPr baseColWidth="10" defaultColWidth="8.7109375" defaultRowHeight="15" x14ac:dyDescent="0.25"/>
  <cols>
    <col min="1" max="1" width="7" customWidth="1"/>
    <col min="2" max="2" width="10" customWidth="1"/>
    <col min="3" max="3" width="8" customWidth="1"/>
    <col min="4" max="4" width="20" customWidth="1"/>
    <col min="5" max="5" width="24" customWidth="1"/>
    <col min="6" max="6" width="42" customWidth="1"/>
    <col min="7" max="7" width="46" customWidth="1"/>
    <col min="8" max="8" width="62" customWidth="1"/>
    <col min="9" max="9" width="14" customWidth="1"/>
    <col min="10" max="10" width="12" customWidth="1"/>
  </cols>
  <sheetData>
    <row r="1" spans="1:10" ht="21.75" customHeight="1" x14ac:dyDescent="0.25">
      <c r="A1" s="32" t="s">
        <v>66</v>
      </c>
      <c r="B1" s="32"/>
      <c r="C1" s="32"/>
      <c r="D1" s="32"/>
      <c r="E1" s="32"/>
      <c r="F1" s="32"/>
      <c r="G1" s="32"/>
      <c r="H1" s="32"/>
      <c r="I1" s="32"/>
      <c r="J1" s="32"/>
    </row>
    <row r="4" spans="1:10" x14ac:dyDescent="0.25">
      <c r="A4" s="2" t="s">
        <v>67</v>
      </c>
    </row>
    <row r="6" spans="1:10" ht="25.5" customHeight="1" x14ac:dyDescent="0.25">
      <c r="A6" s="6" t="s">
        <v>68</v>
      </c>
      <c r="B6" s="6" t="s">
        <v>53</v>
      </c>
      <c r="C6" s="6" t="s">
        <v>69</v>
      </c>
      <c r="D6" s="6" t="s">
        <v>30</v>
      </c>
      <c r="E6" s="6" t="s">
        <v>70</v>
      </c>
      <c r="F6" s="6" t="s">
        <v>71</v>
      </c>
      <c r="G6" s="6" t="s">
        <v>72</v>
      </c>
      <c r="H6" s="6" t="s">
        <v>73</v>
      </c>
      <c r="I6" s="6" t="s">
        <v>74</v>
      </c>
      <c r="J6" s="6" t="s">
        <v>75</v>
      </c>
    </row>
    <row r="7" spans="1:10" ht="99.95" customHeight="1" x14ac:dyDescent="0.25">
      <c r="A7" s="10" t="s">
        <v>76</v>
      </c>
      <c r="B7" s="21" t="s">
        <v>56</v>
      </c>
      <c r="C7" s="22" t="s">
        <v>77</v>
      </c>
      <c r="D7" s="10" t="s">
        <v>78</v>
      </c>
      <c r="E7" s="10" t="s">
        <v>79</v>
      </c>
      <c r="F7" s="10" t="s">
        <v>80</v>
      </c>
      <c r="G7" s="10" t="s">
        <v>81</v>
      </c>
      <c r="H7" s="10" t="s">
        <v>82</v>
      </c>
      <c r="I7" s="10" t="s">
        <v>83</v>
      </c>
      <c r="J7" s="10" t="s">
        <v>84</v>
      </c>
    </row>
    <row r="8" spans="1:10" ht="99.95" customHeight="1" x14ac:dyDescent="0.25">
      <c r="A8" s="23" t="s">
        <v>85</v>
      </c>
      <c r="B8" s="21" t="s">
        <v>56</v>
      </c>
      <c r="C8" s="22" t="s">
        <v>77</v>
      </c>
      <c r="D8" s="23" t="s">
        <v>86</v>
      </c>
      <c r="E8" s="23" t="s">
        <v>87</v>
      </c>
      <c r="F8" s="23" t="s">
        <v>88</v>
      </c>
      <c r="G8" s="23" t="s">
        <v>89</v>
      </c>
      <c r="H8" s="23" t="s">
        <v>90</v>
      </c>
      <c r="I8" s="23" t="s">
        <v>91</v>
      </c>
      <c r="J8" s="23" t="s">
        <v>84</v>
      </c>
    </row>
    <row r="9" spans="1:10" ht="99.95" customHeight="1" x14ac:dyDescent="0.25">
      <c r="A9" s="10" t="s">
        <v>92</v>
      </c>
      <c r="B9" s="24" t="s">
        <v>58</v>
      </c>
      <c r="C9" s="22" t="s">
        <v>93</v>
      </c>
      <c r="D9" s="10" t="s">
        <v>94</v>
      </c>
      <c r="E9" s="10" t="s">
        <v>87</v>
      </c>
      <c r="F9" s="10" t="s">
        <v>95</v>
      </c>
      <c r="G9" s="10" t="s">
        <v>96</v>
      </c>
      <c r="H9" s="10" t="s">
        <v>97</v>
      </c>
      <c r="I9" s="10" t="s">
        <v>98</v>
      </c>
      <c r="J9" s="10" t="s">
        <v>58</v>
      </c>
    </row>
    <row r="10" spans="1:10" ht="99.95" customHeight="1" x14ac:dyDescent="0.25">
      <c r="A10" s="23" t="s">
        <v>99</v>
      </c>
      <c r="B10" s="24" t="s">
        <v>58</v>
      </c>
      <c r="C10" s="22" t="s">
        <v>93</v>
      </c>
      <c r="D10" s="23" t="s">
        <v>94</v>
      </c>
      <c r="E10" s="23" t="s">
        <v>100</v>
      </c>
      <c r="F10" s="23" t="s">
        <v>101</v>
      </c>
      <c r="G10" s="23" t="s">
        <v>102</v>
      </c>
      <c r="H10" s="23" t="s">
        <v>103</v>
      </c>
      <c r="I10" s="23" t="s">
        <v>104</v>
      </c>
      <c r="J10" s="23" t="s">
        <v>58</v>
      </c>
    </row>
    <row r="11" spans="1:10" ht="99.95" customHeight="1" x14ac:dyDescent="0.25">
      <c r="A11" s="10" t="s">
        <v>105</v>
      </c>
      <c r="B11" s="24" t="s">
        <v>58</v>
      </c>
      <c r="C11" s="22" t="s">
        <v>93</v>
      </c>
      <c r="D11" s="10" t="s">
        <v>106</v>
      </c>
      <c r="E11" s="10" t="s">
        <v>107</v>
      </c>
      <c r="F11" s="10" t="s">
        <v>108</v>
      </c>
      <c r="G11" s="10" t="s">
        <v>109</v>
      </c>
      <c r="H11" s="10" t="s">
        <v>110</v>
      </c>
      <c r="I11" s="10" t="s">
        <v>111</v>
      </c>
      <c r="J11" s="10" t="s">
        <v>60</v>
      </c>
    </row>
    <row r="12" spans="1:10" ht="99.95" customHeight="1" x14ac:dyDescent="0.25">
      <c r="A12" s="23" t="s">
        <v>112</v>
      </c>
      <c r="B12" s="25" t="s">
        <v>60</v>
      </c>
      <c r="C12" s="22" t="s">
        <v>113</v>
      </c>
      <c r="D12" s="23" t="s">
        <v>114</v>
      </c>
      <c r="E12" s="23" t="s">
        <v>115</v>
      </c>
      <c r="F12" s="23" t="s">
        <v>116</v>
      </c>
      <c r="G12" s="23" t="s">
        <v>117</v>
      </c>
      <c r="H12" s="23" t="s">
        <v>118</v>
      </c>
      <c r="I12" s="23" t="s">
        <v>119</v>
      </c>
      <c r="J12" s="23" t="s">
        <v>62</v>
      </c>
    </row>
    <row r="13" spans="1:10" ht="99.95" customHeight="1" x14ac:dyDescent="0.25">
      <c r="A13" s="10" t="s">
        <v>120</v>
      </c>
      <c r="B13" s="25" t="s">
        <v>60</v>
      </c>
      <c r="C13" s="22" t="s">
        <v>113</v>
      </c>
      <c r="D13" s="10" t="s">
        <v>121</v>
      </c>
      <c r="E13" s="10" t="s">
        <v>122</v>
      </c>
      <c r="F13" s="10" t="s">
        <v>123</v>
      </c>
      <c r="G13" s="10" t="s">
        <v>124</v>
      </c>
      <c r="H13" s="10" t="s">
        <v>125</v>
      </c>
      <c r="I13" s="10" t="s">
        <v>126</v>
      </c>
      <c r="J13" s="10" t="s">
        <v>60</v>
      </c>
    </row>
    <row r="14" spans="1:10" ht="99.95" customHeight="1" x14ac:dyDescent="0.25">
      <c r="A14" s="23" t="s">
        <v>127</v>
      </c>
      <c r="B14" s="25" t="s">
        <v>60</v>
      </c>
      <c r="C14" s="22" t="s">
        <v>113</v>
      </c>
      <c r="D14" s="23" t="s">
        <v>121</v>
      </c>
      <c r="E14" s="23" t="s">
        <v>128</v>
      </c>
      <c r="F14" s="23" t="s">
        <v>129</v>
      </c>
      <c r="G14" s="23" t="s">
        <v>130</v>
      </c>
      <c r="H14" s="23" t="s">
        <v>131</v>
      </c>
      <c r="I14" s="23" t="s">
        <v>104</v>
      </c>
      <c r="J14" s="23" t="s">
        <v>60</v>
      </c>
    </row>
    <row r="15" spans="1:10" ht="99.95" customHeight="1" x14ac:dyDescent="0.25">
      <c r="A15" s="10" t="s">
        <v>132</v>
      </c>
      <c r="B15" s="25" t="s">
        <v>60</v>
      </c>
      <c r="C15" s="22" t="s">
        <v>113</v>
      </c>
      <c r="D15" s="10" t="s">
        <v>133</v>
      </c>
      <c r="E15" s="10" t="s">
        <v>134</v>
      </c>
      <c r="F15" s="10" t="s">
        <v>135</v>
      </c>
      <c r="G15" s="10" t="s">
        <v>136</v>
      </c>
      <c r="H15" s="10" t="s">
        <v>137</v>
      </c>
      <c r="I15" s="10" t="s">
        <v>138</v>
      </c>
      <c r="J15" s="10" t="s">
        <v>58</v>
      </c>
    </row>
    <row r="16" spans="1:10" ht="99.95" customHeight="1" x14ac:dyDescent="0.25">
      <c r="A16" s="23" t="s">
        <v>139</v>
      </c>
      <c r="B16" s="25" t="s">
        <v>60</v>
      </c>
      <c r="C16" s="22" t="s">
        <v>113</v>
      </c>
      <c r="D16" s="23" t="s">
        <v>140</v>
      </c>
      <c r="E16" s="23" t="s">
        <v>87</v>
      </c>
      <c r="F16" s="23" t="s">
        <v>141</v>
      </c>
      <c r="G16" s="23" t="s">
        <v>142</v>
      </c>
      <c r="H16" s="23" t="s">
        <v>143</v>
      </c>
      <c r="I16" s="23" t="s">
        <v>91</v>
      </c>
      <c r="J16" s="23" t="s">
        <v>60</v>
      </c>
    </row>
    <row r="17" spans="1:10" ht="99.95" customHeight="1" x14ac:dyDescent="0.25">
      <c r="A17" s="10" t="s">
        <v>144</v>
      </c>
      <c r="B17" s="26" t="s">
        <v>62</v>
      </c>
      <c r="C17" s="22" t="s">
        <v>145</v>
      </c>
      <c r="D17" s="10" t="s">
        <v>146</v>
      </c>
      <c r="E17" s="10" t="s">
        <v>147</v>
      </c>
      <c r="F17" s="10" t="s">
        <v>148</v>
      </c>
      <c r="G17" s="10" t="s">
        <v>149</v>
      </c>
      <c r="H17" s="10" t="s">
        <v>150</v>
      </c>
      <c r="I17" s="10" t="s">
        <v>119</v>
      </c>
      <c r="J17" s="10" t="s">
        <v>62</v>
      </c>
    </row>
    <row r="18" spans="1:10" ht="99.95" customHeight="1" x14ac:dyDescent="0.25">
      <c r="A18" s="23" t="s">
        <v>151</v>
      </c>
      <c r="B18" s="26" t="s">
        <v>62</v>
      </c>
      <c r="C18" s="22" t="s">
        <v>145</v>
      </c>
      <c r="D18" s="23" t="s">
        <v>121</v>
      </c>
      <c r="E18" s="23" t="s">
        <v>152</v>
      </c>
      <c r="F18" s="23" t="s">
        <v>153</v>
      </c>
      <c r="G18" s="23" t="s">
        <v>154</v>
      </c>
      <c r="H18" s="23" t="s">
        <v>155</v>
      </c>
      <c r="I18" s="23" t="s">
        <v>156</v>
      </c>
      <c r="J18" s="23" t="s">
        <v>157</v>
      </c>
    </row>
    <row r="19" spans="1:10" ht="99.95" customHeight="1" x14ac:dyDescent="0.25">
      <c r="A19" s="10" t="s">
        <v>158</v>
      </c>
      <c r="B19" s="26" t="s">
        <v>62</v>
      </c>
      <c r="C19" s="22" t="s">
        <v>145</v>
      </c>
      <c r="D19" s="10" t="s">
        <v>159</v>
      </c>
      <c r="E19" s="10" t="s">
        <v>160</v>
      </c>
      <c r="F19" s="10" t="s">
        <v>161</v>
      </c>
      <c r="G19" s="10" t="s">
        <v>162</v>
      </c>
      <c r="H19" s="10" t="s">
        <v>163</v>
      </c>
      <c r="I19" s="10" t="s">
        <v>156</v>
      </c>
      <c r="J19" s="10" t="s">
        <v>157</v>
      </c>
    </row>
  </sheetData>
  <autoFilter ref="A6:J19" xr:uid="{00000000-0009-0000-0000-000002000000}"/>
  <mergeCells count="1">
    <mergeCell ref="A1:J1"/>
  </mergeCells>
  <pageMargins left="0.75" right="0.75" top="1" bottom="1" header="0.511811023622047" footer="0.511811023622047"/>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D74"/>
  </sheetPr>
  <dimension ref="A1:L21"/>
  <sheetViews>
    <sheetView topLeftCell="B1" zoomScaleNormal="100" workbookViewId="0">
      <pane ySplit="5" topLeftCell="A6" activePane="bottomLeft" state="frozen"/>
      <selection pane="bottomLeft" sqref="A1:L1"/>
    </sheetView>
  </sheetViews>
  <sheetFormatPr baseColWidth="10" defaultColWidth="8.7109375" defaultRowHeight="15" x14ac:dyDescent="0.25"/>
  <cols>
    <col min="1" max="1" width="46" customWidth="1"/>
    <col min="2" max="2" width="9" customWidth="1"/>
    <col min="3" max="3" width="44" customWidth="1"/>
    <col min="4" max="4" width="9" customWidth="1"/>
    <col min="5" max="5" width="46" customWidth="1"/>
    <col min="6" max="6" width="9" customWidth="1"/>
    <col min="7" max="7" width="30" customWidth="1"/>
    <col min="8" max="8" width="12" customWidth="1"/>
    <col min="9" max="9" width="16" customWidth="1"/>
    <col min="10" max="11" width="9" customWidth="1"/>
    <col min="12" max="12" width="40" customWidth="1"/>
  </cols>
  <sheetData>
    <row r="1" spans="1:12" ht="21.75" customHeight="1" x14ac:dyDescent="0.25">
      <c r="A1" s="32" t="s">
        <v>164</v>
      </c>
      <c r="B1" s="32"/>
      <c r="C1" s="32"/>
      <c r="D1" s="32"/>
      <c r="E1" s="32"/>
      <c r="F1" s="32"/>
      <c r="G1" s="32"/>
      <c r="H1" s="32"/>
      <c r="I1" s="32"/>
      <c r="J1" s="32"/>
      <c r="K1" s="32"/>
      <c r="L1" s="32"/>
    </row>
    <row r="3" spans="1:12" x14ac:dyDescent="0.25">
      <c r="A3" s="2" t="s">
        <v>165</v>
      </c>
    </row>
    <row r="5" spans="1:12" ht="25.5" customHeight="1" x14ac:dyDescent="0.25">
      <c r="A5" s="6" t="s">
        <v>166</v>
      </c>
      <c r="B5" s="6" t="s">
        <v>167</v>
      </c>
      <c r="C5" s="6" t="s">
        <v>168</v>
      </c>
      <c r="D5" s="6" t="s">
        <v>169</v>
      </c>
      <c r="E5" s="6" t="s">
        <v>170</v>
      </c>
      <c r="F5" s="6" t="s">
        <v>169</v>
      </c>
      <c r="G5" s="6" t="s">
        <v>171</v>
      </c>
      <c r="H5" s="6" t="s">
        <v>172</v>
      </c>
      <c r="I5" s="6" t="s">
        <v>173</v>
      </c>
      <c r="J5" s="6" t="s">
        <v>174</v>
      </c>
      <c r="K5" s="6" t="s">
        <v>175</v>
      </c>
      <c r="L5" s="6" t="s">
        <v>176</v>
      </c>
    </row>
    <row r="6" spans="1:12" ht="63.75" x14ac:dyDescent="0.25">
      <c r="A6" s="10" t="s">
        <v>177</v>
      </c>
      <c r="B6" s="22" t="s">
        <v>178</v>
      </c>
      <c r="C6" s="10" t="s">
        <v>179</v>
      </c>
      <c r="D6" s="22">
        <f t="shared" ref="D6:D20" si="0">LEN(C6)</f>
        <v>63</v>
      </c>
      <c r="E6" s="10" t="s">
        <v>180</v>
      </c>
      <c r="F6" s="22">
        <f t="shared" ref="F6:F20" si="1">LEN(E6)</f>
        <v>215</v>
      </c>
      <c r="G6" s="10" t="s">
        <v>177</v>
      </c>
      <c r="H6" s="22" t="s">
        <v>181</v>
      </c>
      <c r="I6" s="22">
        <v>0</v>
      </c>
      <c r="J6" s="22">
        <v>11</v>
      </c>
      <c r="K6" s="22">
        <v>0</v>
      </c>
      <c r="L6" s="10" t="s">
        <v>182</v>
      </c>
    </row>
    <row r="7" spans="1:12" ht="45.75" customHeight="1" x14ac:dyDescent="0.25">
      <c r="A7" s="10" t="s">
        <v>183</v>
      </c>
      <c r="B7" s="22" t="s">
        <v>178</v>
      </c>
      <c r="C7" s="10" t="s">
        <v>184</v>
      </c>
      <c r="D7" s="22">
        <f t="shared" si="0"/>
        <v>59</v>
      </c>
      <c r="E7" s="10" t="s">
        <v>185</v>
      </c>
      <c r="F7" s="22">
        <f t="shared" si="1"/>
        <v>148</v>
      </c>
      <c r="G7" s="10" t="s">
        <v>183</v>
      </c>
      <c r="H7" s="22" t="s">
        <v>181</v>
      </c>
      <c r="I7" s="22">
        <v>0</v>
      </c>
      <c r="J7" s="22">
        <v>9</v>
      </c>
      <c r="K7" s="22">
        <v>0</v>
      </c>
      <c r="L7" s="10" t="s">
        <v>186</v>
      </c>
    </row>
    <row r="8" spans="1:12" ht="45.75" customHeight="1" x14ac:dyDescent="0.25">
      <c r="A8" s="10" t="s">
        <v>187</v>
      </c>
      <c r="B8" s="22" t="s">
        <v>178</v>
      </c>
      <c r="C8" s="10" t="s">
        <v>188</v>
      </c>
      <c r="D8" s="22">
        <f t="shared" si="0"/>
        <v>69</v>
      </c>
      <c r="E8" s="10" t="s">
        <v>189</v>
      </c>
      <c r="F8" s="22">
        <f t="shared" si="1"/>
        <v>140</v>
      </c>
      <c r="G8" s="10" t="s">
        <v>187</v>
      </c>
      <c r="H8" s="22" t="s">
        <v>181</v>
      </c>
      <c r="I8" s="22">
        <v>0</v>
      </c>
      <c r="J8" s="22">
        <v>12</v>
      </c>
      <c r="K8" s="22">
        <v>0</v>
      </c>
      <c r="L8" s="10" t="s">
        <v>186</v>
      </c>
    </row>
    <row r="9" spans="1:12" ht="45.75" customHeight="1" x14ac:dyDescent="0.25">
      <c r="A9" s="10" t="s">
        <v>190</v>
      </c>
      <c r="B9" s="22" t="s">
        <v>178</v>
      </c>
      <c r="C9" s="10" t="s">
        <v>191</v>
      </c>
      <c r="D9" s="22">
        <f t="shared" si="0"/>
        <v>56</v>
      </c>
      <c r="E9" s="10" t="s">
        <v>192</v>
      </c>
      <c r="F9" s="22">
        <f t="shared" si="1"/>
        <v>127</v>
      </c>
      <c r="G9" s="10" t="s">
        <v>190</v>
      </c>
      <c r="H9" s="22" t="s">
        <v>181</v>
      </c>
      <c r="I9" s="22">
        <v>0</v>
      </c>
      <c r="J9" s="22">
        <v>9</v>
      </c>
      <c r="K9" s="22">
        <v>0</v>
      </c>
      <c r="L9" s="10" t="s">
        <v>186</v>
      </c>
    </row>
    <row r="10" spans="1:12" ht="45.75" customHeight="1" x14ac:dyDescent="0.25">
      <c r="A10" s="10" t="s">
        <v>193</v>
      </c>
      <c r="B10" s="22" t="s">
        <v>178</v>
      </c>
      <c r="C10" s="10" t="s">
        <v>194</v>
      </c>
      <c r="D10" s="22">
        <f t="shared" si="0"/>
        <v>59</v>
      </c>
      <c r="E10" s="10" t="s">
        <v>195</v>
      </c>
      <c r="F10" s="22">
        <f t="shared" si="1"/>
        <v>132</v>
      </c>
      <c r="G10" s="10" t="s">
        <v>193</v>
      </c>
      <c r="H10" s="22" t="s">
        <v>181</v>
      </c>
      <c r="I10" s="22">
        <v>0</v>
      </c>
      <c r="J10" s="22">
        <v>11</v>
      </c>
      <c r="K10" s="22">
        <v>0</v>
      </c>
      <c r="L10" s="10" t="s">
        <v>186</v>
      </c>
    </row>
    <row r="11" spans="1:12" ht="63.75" x14ac:dyDescent="0.25">
      <c r="A11" s="10" t="s">
        <v>196</v>
      </c>
      <c r="B11" s="22" t="s">
        <v>178</v>
      </c>
      <c r="C11" s="10" t="s">
        <v>179</v>
      </c>
      <c r="D11" s="22">
        <f t="shared" si="0"/>
        <v>63</v>
      </c>
      <c r="E11" s="10" t="s">
        <v>180</v>
      </c>
      <c r="F11" s="22">
        <f t="shared" si="1"/>
        <v>215</v>
      </c>
      <c r="G11" s="10" t="s">
        <v>177</v>
      </c>
      <c r="H11" s="21" t="s">
        <v>197</v>
      </c>
      <c r="I11" s="22">
        <v>0</v>
      </c>
      <c r="J11" s="22">
        <v>11</v>
      </c>
      <c r="K11" s="22">
        <v>0</v>
      </c>
      <c r="L11" s="10" t="s">
        <v>198</v>
      </c>
    </row>
    <row r="12" spans="1:12" ht="102" x14ac:dyDescent="0.25">
      <c r="A12" s="10" t="s">
        <v>199</v>
      </c>
      <c r="B12" s="22" t="s">
        <v>178</v>
      </c>
      <c r="C12" s="10" t="s">
        <v>200</v>
      </c>
      <c r="D12" s="22">
        <f t="shared" si="0"/>
        <v>105</v>
      </c>
      <c r="E12" s="10" t="s">
        <v>201</v>
      </c>
      <c r="F12" s="22">
        <f t="shared" si="1"/>
        <v>371</v>
      </c>
      <c r="G12" s="10" t="s">
        <v>199</v>
      </c>
      <c r="H12" s="22" t="s">
        <v>181</v>
      </c>
      <c r="I12" s="22">
        <v>0</v>
      </c>
      <c r="J12" s="22">
        <v>18</v>
      </c>
      <c r="K12" s="22">
        <v>0</v>
      </c>
      <c r="L12" s="10" t="s">
        <v>202</v>
      </c>
    </row>
    <row r="13" spans="1:12" ht="114.75" x14ac:dyDescent="0.25">
      <c r="A13" s="10" t="s">
        <v>203</v>
      </c>
      <c r="B13" s="22" t="s">
        <v>178</v>
      </c>
      <c r="C13" s="10" t="s">
        <v>204</v>
      </c>
      <c r="D13" s="22">
        <f t="shared" si="0"/>
        <v>94</v>
      </c>
      <c r="E13" s="10" t="s">
        <v>205</v>
      </c>
      <c r="F13" s="22">
        <f t="shared" si="1"/>
        <v>390</v>
      </c>
      <c r="G13" s="10" t="s">
        <v>203</v>
      </c>
      <c r="H13" s="22" t="s">
        <v>181</v>
      </c>
      <c r="I13" s="22">
        <v>0</v>
      </c>
      <c r="J13" s="22">
        <v>17</v>
      </c>
      <c r="K13" s="22">
        <v>0</v>
      </c>
      <c r="L13" s="10" t="s">
        <v>202</v>
      </c>
    </row>
    <row r="14" spans="1:12" ht="114.75" x14ac:dyDescent="0.25">
      <c r="A14" s="10" t="s">
        <v>206</v>
      </c>
      <c r="B14" s="22" t="s">
        <v>178</v>
      </c>
      <c r="C14" s="10" t="s">
        <v>207</v>
      </c>
      <c r="D14" s="22">
        <f t="shared" si="0"/>
        <v>87</v>
      </c>
      <c r="E14" s="10" t="s">
        <v>208</v>
      </c>
      <c r="F14" s="22">
        <f t="shared" si="1"/>
        <v>443</v>
      </c>
      <c r="G14" s="10" t="s">
        <v>206</v>
      </c>
      <c r="H14" s="22" t="s">
        <v>181</v>
      </c>
      <c r="I14" s="22">
        <v>0</v>
      </c>
      <c r="J14" s="22">
        <v>16</v>
      </c>
      <c r="K14" s="22">
        <v>0</v>
      </c>
      <c r="L14" s="10" t="s">
        <v>202</v>
      </c>
    </row>
    <row r="15" spans="1:12" ht="153" x14ac:dyDescent="0.25">
      <c r="A15" s="10" t="s">
        <v>209</v>
      </c>
      <c r="B15" s="22" t="s">
        <v>178</v>
      </c>
      <c r="C15" s="10" t="s">
        <v>210</v>
      </c>
      <c r="D15" s="22">
        <f t="shared" si="0"/>
        <v>97</v>
      </c>
      <c r="E15" s="10" t="s">
        <v>211</v>
      </c>
      <c r="F15" s="22">
        <f t="shared" si="1"/>
        <v>557</v>
      </c>
      <c r="G15" s="10" t="s">
        <v>209</v>
      </c>
      <c r="H15" s="22" t="s">
        <v>181</v>
      </c>
      <c r="I15" s="22">
        <v>0</v>
      </c>
      <c r="J15" s="22">
        <v>16</v>
      </c>
      <c r="K15" s="22">
        <v>0</v>
      </c>
      <c r="L15" s="10" t="s">
        <v>202</v>
      </c>
    </row>
    <row r="16" spans="1:12" ht="45.75" customHeight="1" x14ac:dyDescent="0.25">
      <c r="A16" s="10" t="s">
        <v>212</v>
      </c>
      <c r="B16" s="22" t="s">
        <v>178</v>
      </c>
      <c r="C16" s="10" t="s">
        <v>213</v>
      </c>
      <c r="D16" s="22">
        <f t="shared" si="0"/>
        <v>100</v>
      </c>
      <c r="E16" s="10" t="s">
        <v>214</v>
      </c>
      <c r="F16" s="22">
        <f t="shared" si="1"/>
        <v>136</v>
      </c>
      <c r="G16" s="10" t="s">
        <v>212</v>
      </c>
      <c r="H16" s="22" t="s">
        <v>181</v>
      </c>
      <c r="I16" s="22">
        <v>0</v>
      </c>
      <c r="J16" s="22">
        <v>19</v>
      </c>
      <c r="K16" s="22">
        <v>0</v>
      </c>
      <c r="L16" s="10" t="s">
        <v>202</v>
      </c>
    </row>
    <row r="17" spans="1:12" ht="140.25" x14ac:dyDescent="0.25">
      <c r="A17" s="10" t="s">
        <v>215</v>
      </c>
      <c r="B17" s="22" t="s">
        <v>178</v>
      </c>
      <c r="C17" s="10" t="s">
        <v>216</v>
      </c>
      <c r="D17" s="22">
        <f t="shared" si="0"/>
        <v>92</v>
      </c>
      <c r="E17" s="10" t="s">
        <v>217</v>
      </c>
      <c r="F17" s="22">
        <f t="shared" si="1"/>
        <v>521</v>
      </c>
      <c r="G17" s="10" t="s">
        <v>215</v>
      </c>
      <c r="H17" s="22" t="s">
        <v>181</v>
      </c>
      <c r="I17" s="22">
        <v>0</v>
      </c>
      <c r="J17" s="22">
        <v>15</v>
      </c>
      <c r="K17" s="22">
        <v>0</v>
      </c>
      <c r="L17" s="10" t="s">
        <v>202</v>
      </c>
    </row>
    <row r="18" spans="1:12" ht="242.25" x14ac:dyDescent="0.25">
      <c r="A18" s="10" t="s">
        <v>218</v>
      </c>
      <c r="B18" s="22" t="s">
        <v>178</v>
      </c>
      <c r="C18" s="10" t="s">
        <v>219</v>
      </c>
      <c r="D18" s="22">
        <f t="shared" si="0"/>
        <v>85</v>
      </c>
      <c r="E18" s="10" t="s">
        <v>220</v>
      </c>
      <c r="F18" s="22">
        <f t="shared" si="1"/>
        <v>875</v>
      </c>
      <c r="G18" s="10" t="s">
        <v>218</v>
      </c>
      <c r="H18" s="22" t="s">
        <v>181</v>
      </c>
      <c r="I18" s="22">
        <v>0</v>
      </c>
      <c r="J18" s="22">
        <v>14</v>
      </c>
      <c r="K18" s="22">
        <v>0</v>
      </c>
      <c r="L18" s="10" t="s">
        <v>202</v>
      </c>
    </row>
    <row r="19" spans="1:12" ht="216.75" x14ac:dyDescent="0.25">
      <c r="A19" s="10" t="s">
        <v>221</v>
      </c>
      <c r="B19" s="22" t="s">
        <v>178</v>
      </c>
      <c r="C19" s="10" t="s">
        <v>222</v>
      </c>
      <c r="D19" s="22">
        <f t="shared" si="0"/>
        <v>91</v>
      </c>
      <c r="E19" s="10" t="s">
        <v>223</v>
      </c>
      <c r="F19" s="22">
        <f t="shared" si="1"/>
        <v>784</v>
      </c>
      <c r="G19" s="10" t="s">
        <v>221</v>
      </c>
      <c r="H19" s="22" t="s">
        <v>181</v>
      </c>
      <c r="I19" s="22">
        <v>0</v>
      </c>
      <c r="J19" s="22">
        <v>15</v>
      </c>
      <c r="K19" s="22">
        <v>0</v>
      </c>
      <c r="L19" s="10" t="s">
        <v>202</v>
      </c>
    </row>
    <row r="20" spans="1:12" ht="204" x14ac:dyDescent="0.25">
      <c r="A20" s="10" t="s">
        <v>224</v>
      </c>
      <c r="B20" s="22" t="s">
        <v>178</v>
      </c>
      <c r="C20" s="10" t="s">
        <v>225</v>
      </c>
      <c r="D20" s="22">
        <f t="shared" si="0"/>
        <v>96</v>
      </c>
      <c r="E20" s="10" t="s">
        <v>226</v>
      </c>
      <c r="F20" s="22">
        <f t="shared" si="1"/>
        <v>781</v>
      </c>
      <c r="G20" s="10" t="s">
        <v>224</v>
      </c>
      <c r="H20" s="22" t="s">
        <v>181</v>
      </c>
      <c r="I20" s="22">
        <v>0</v>
      </c>
      <c r="J20" s="22">
        <v>14</v>
      </c>
      <c r="K20" s="22">
        <v>0</v>
      </c>
      <c r="L20" s="10" t="s">
        <v>202</v>
      </c>
    </row>
    <row r="21" spans="1:12" ht="45.75" customHeight="1" x14ac:dyDescent="0.25">
      <c r="A21" s="10" t="s">
        <v>227</v>
      </c>
      <c r="B21" s="21" t="s">
        <v>178</v>
      </c>
      <c r="C21" s="10" t="s">
        <v>179</v>
      </c>
      <c r="D21" s="22"/>
      <c r="E21" s="10" t="s">
        <v>228</v>
      </c>
      <c r="F21" s="22"/>
      <c r="G21" s="10" t="s">
        <v>229</v>
      </c>
      <c r="H21" s="22" t="s">
        <v>230</v>
      </c>
      <c r="I21" s="22">
        <v>0</v>
      </c>
      <c r="J21" s="22">
        <v>0</v>
      </c>
      <c r="K21" s="22">
        <v>0</v>
      </c>
      <c r="L21" s="10" t="s">
        <v>231</v>
      </c>
    </row>
  </sheetData>
  <autoFilter ref="A5:L21" xr:uid="{00000000-0009-0000-0000-000003000000}"/>
  <mergeCells count="1">
    <mergeCell ref="A1:L1"/>
  </mergeCells>
  <pageMargins left="0.75" right="0.75" top="1" bottom="1"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D74"/>
  </sheetPr>
  <dimension ref="A1:F20"/>
  <sheetViews>
    <sheetView zoomScaleNormal="100" workbookViewId="0">
      <pane ySplit="5" topLeftCell="A6" activePane="bottomLeft" state="frozen"/>
      <selection pane="bottomLeft" activeCell="E7" sqref="E7"/>
    </sheetView>
  </sheetViews>
  <sheetFormatPr baseColWidth="10" defaultColWidth="8.7109375" defaultRowHeight="15" x14ac:dyDescent="0.25"/>
  <cols>
    <col min="1" max="1" width="6" customWidth="1"/>
    <col min="2" max="2" width="34" customWidth="1"/>
    <col min="3" max="3" width="52" customWidth="1"/>
    <col min="4" max="4" width="14" customWidth="1"/>
    <col min="5" max="6" width="46" customWidth="1"/>
  </cols>
  <sheetData>
    <row r="1" spans="1:6" ht="21.75" customHeight="1" x14ac:dyDescent="0.25">
      <c r="A1" s="32" t="s">
        <v>366</v>
      </c>
      <c r="B1" s="32"/>
      <c r="C1" s="32"/>
      <c r="D1" s="32"/>
      <c r="E1" s="32"/>
      <c r="F1" s="32"/>
    </row>
    <row r="3" spans="1:6" x14ac:dyDescent="0.25">
      <c r="A3" s="2" t="s">
        <v>232</v>
      </c>
    </row>
    <row r="5" spans="1:6" ht="25.5" customHeight="1" x14ac:dyDescent="0.25">
      <c r="A5" s="6" t="s">
        <v>233</v>
      </c>
      <c r="B5" s="6" t="s">
        <v>234</v>
      </c>
      <c r="C5" s="6" t="s">
        <v>235</v>
      </c>
      <c r="D5" s="6" t="s">
        <v>32</v>
      </c>
      <c r="E5" s="6" t="s">
        <v>236</v>
      </c>
      <c r="F5" s="6" t="s">
        <v>237</v>
      </c>
    </row>
    <row r="6" spans="1:6" ht="39.75" customHeight="1" x14ac:dyDescent="0.25">
      <c r="A6" s="22">
        <v>1</v>
      </c>
      <c r="B6" s="10" t="s">
        <v>238</v>
      </c>
      <c r="C6" s="10" t="s">
        <v>239</v>
      </c>
      <c r="D6" s="26" t="s">
        <v>240</v>
      </c>
      <c r="E6" s="10" t="s">
        <v>241</v>
      </c>
      <c r="F6" s="10" t="s">
        <v>242</v>
      </c>
    </row>
    <row r="7" spans="1:6" ht="39.75" customHeight="1" x14ac:dyDescent="0.25">
      <c r="A7" s="22">
        <v>2</v>
      </c>
      <c r="B7" s="10" t="s">
        <v>243</v>
      </c>
      <c r="C7" s="10" t="s">
        <v>244</v>
      </c>
      <c r="D7" s="26" t="s">
        <v>240</v>
      </c>
      <c r="E7" s="10" t="s">
        <v>245</v>
      </c>
      <c r="F7" s="10" t="s">
        <v>246</v>
      </c>
    </row>
    <row r="8" spans="1:6" ht="39.75" customHeight="1" x14ac:dyDescent="0.25">
      <c r="A8" s="22">
        <v>3</v>
      </c>
      <c r="B8" s="10" t="s">
        <v>247</v>
      </c>
      <c r="C8" s="10" t="s">
        <v>248</v>
      </c>
      <c r="D8" s="26" t="s">
        <v>240</v>
      </c>
      <c r="E8" s="10" t="s">
        <v>249</v>
      </c>
      <c r="F8" s="10" t="s">
        <v>246</v>
      </c>
    </row>
    <row r="9" spans="1:6" ht="39.75" customHeight="1" x14ac:dyDescent="0.25">
      <c r="A9" s="22">
        <v>4</v>
      </c>
      <c r="B9" s="10" t="s">
        <v>250</v>
      </c>
      <c r="C9" s="10" t="s">
        <v>251</v>
      </c>
      <c r="D9" s="26" t="s">
        <v>240</v>
      </c>
      <c r="E9" s="10" t="s">
        <v>252</v>
      </c>
      <c r="F9" s="10" t="s">
        <v>253</v>
      </c>
    </row>
    <row r="10" spans="1:6" ht="39.75" customHeight="1" x14ac:dyDescent="0.25">
      <c r="A10" s="22">
        <v>5</v>
      </c>
      <c r="B10" s="10" t="s">
        <v>254</v>
      </c>
      <c r="C10" s="10" t="s">
        <v>255</v>
      </c>
      <c r="D10" s="25" t="s">
        <v>256</v>
      </c>
      <c r="E10" s="10" t="s">
        <v>257</v>
      </c>
      <c r="F10" s="10" t="s">
        <v>258</v>
      </c>
    </row>
    <row r="11" spans="1:6" ht="39.75" customHeight="1" x14ac:dyDescent="0.25">
      <c r="A11" s="22">
        <v>6</v>
      </c>
      <c r="B11" s="10" t="s">
        <v>259</v>
      </c>
      <c r="C11" s="10" t="s">
        <v>260</v>
      </c>
      <c r="D11" s="21" t="s">
        <v>261</v>
      </c>
      <c r="E11" s="10" t="s">
        <v>262</v>
      </c>
      <c r="F11" s="10" t="s">
        <v>263</v>
      </c>
    </row>
    <row r="12" spans="1:6" ht="39.75" customHeight="1" x14ac:dyDescent="0.25">
      <c r="A12" s="22">
        <v>7</v>
      </c>
      <c r="B12" s="10" t="s">
        <v>264</v>
      </c>
      <c r="C12" s="10" t="s">
        <v>265</v>
      </c>
      <c r="D12" s="26" t="s">
        <v>240</v>
      </c>
      <c r="E12" s="10" t="s">
        <v>266</v>
      </c>
      <c r="F12" s="10" t="s">
        <v>246</v>
      </c>
    </row>
    <row r="13" spans="1:6" ht="39.75" customHeight="1" x14ac:dyDescent="0.25">
      <c r="A13" s="22">
        <v>8</v>
      </c>
      <c r="B13" s="10" t="s">
        <v>147</v>
      </c>
      <c r="C13" s="10" t="s">
        <v>267</v>
      </c>
      <c r="D13" s="26" t="s">
        <v>240</v>
      </c>
      <c r="E13" s="10" t="s">
        <v>268</v>
      </c>
      <c r="F13" s="10" t="s">
        <v>269</v>
      </c>
    </row>
    <row r="14" spans="1:6" ht="39.75" customHeight="1" x14ac:dyDescent="0.25">
      <c r="A14" s="22">
        <v>9</v>
      </c>
      <c r="B14" s="10" t="s">
        <v>270</v>
      </c>
      <c r="C14" s="10" t="s">
        <v>271</v>
      </c>
      <c r="D14" s="21" t="s">
        <v>261</v>
      </c>
      <c r="E14" s="10" t="s">
        <v>272</v>
      </c>
      <c r="F14" s="10" t="s">
        <v>273</v>
      </c>
    </row>
    <row r="15" spans="1:6" ht="39.75" customHeight="1" x14ac:dyDescent="0.25">
      <c r="A15" s="22">
        <v>10</v>
      </c>
      <c r="B15" s="10" t="s">
        <v>274</v>
      </c>
      <c r="C15" s="10" t="s">
        <v>275</v>
      </c>
      <c r="D15" s="25" t="s">
        <v>256</v>
      </c>
      <c r="E15" s="10" t="s">
        <v>276</v>
      </c>
      <c r="F15" s="10" t="s">
        <v>277</v>
      </c>
    </row>
    <row r="16" spans="1:6" ht="39.75" customHeight="1" x14ac:dyDescent="0.25">
      <c r="A16" s="22">
        <v>11</v>
      </c>
      <c r="B16" s="10" t="s">
        <v>278</v>
      </c>
      <c r="C16" s="10" t="s">
        <v>279</v>
      </c>
      <c r="D16" s="25" t="s">
        <v>256</v>
      </c>
      <c r="E16" s="10" t="s">
        <v>280</v>
      </c>
      <c r="F16" s="10" t="s">
        <v>281</v>
      </c>
    </row>
    <row r="17" spans="1:6" ht="39.75" customHeight="1" x14ac:dyDescent="0.25">
      <c r="A17" s="22">
        <v>12</v>
      </c>
      <c r="B17" s="10" t="s">
        <v>282</v>
      </c>
      <c r="C17" s="10" t="s">
        <v>283</v>
      </c>
      <c r="D17" s="25" t="s">
        <v>256</v>
      </c>
      <c r="E17" s="10" t="s">
        <v>284</v>
      </c>
      <c r="F17" s="10" t="s">
        <v>285</v>
      </c>
    </row>
    <row r="18" spans="1:6" ht="39.75" customHeight="1" x14ac:dyDescent="0.25">
      <c r="A18" s="22">
        <v>13</v>
      </c>
      <c r="B18" s="10" t="s">
        <v>86</v>
      </c>
      <c r="C18" s="10" t="s">
        <v>286</v>
      </c>
      <c r="D18" s="21" t="s">
        <v>261</v>
      </c>
      <c r="E18" s="10" t="s">
        <v>287</v>
      </c>
      <c r="F18" s="10" t="s">
        <v>288</v>
      </c>
    </row>
    <row r="19" spans="1:6" ht="39.75" customHeight="1" x14ac:dyDescent="0.25">
      <c r="A19" s="22">
        <v>14</v>
      </c>
      <c r="B19" s="10" t="s">
        <v>289</v>
      </c>
      <c r="C19" s="10" t="s">
        <v>290</v>
      </c>
      <c r="D19" s="26" t="s">
        <v>240</v>
      </c>
      <c r="E19" s="10" t="s">
        <v>291</v>
      </c>
      <c r="F19" s="10" t="s">
        <v>292</v>
      </c>
    </row>
    <row r="20" spans="1:6" ht="39.75" customHeight="1" x14ac:dyDescent="0.25">
      <c r="A20" s="22">
        <v>15</v>
      </c>
      <c r="B20" s="10" t="s">
        <v>293</v>
      </c>
      <c r="C20" s="10" t="s">
        <v>294</v>
      </c>
      <c r="D20" s="26" t="s">
        <v>240</v>
      </c>
      <c r="E20" s="10" t="s">
        <v>295</v>
      </c>
      <c r="F20" s="10" t="s">
        <v>246</v>
      </c>
    </row>
  </sheetData>
  <autoFilter ref="A5:F20" xr:uid="{00000000-0009-0000-0000-000004000000}"/>
  <mergeCells count="1">
    <mergeCell ref="A1:F1"/>
  </mergeCells>
  <pageMargins left="0.75" right="0.75" top="1" bottom="1" header="0.511811023622047" footer="0.511811023622047"/>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D74"/>
  </sheetPr>
  <dimension ref="A1:H17"/>
  <sheetViews>
    <sheetView zoomScaleNormal="100" workbookViewId="0">
      <pane ySplit="5" topLeftCell="A6" activePane="bottomLeft" state="frozen"/>
      <selection pane="bottomLeft" sqref="A1:H1"/>
    </sheetView>
  </sheetViews>
  <sheetFormatPr baseColWidth="10" defaultColWidth="8.7109375" defaultRowHeight="15" x14ac:dyDescent="0.25"/>
  <cols>
    <col min="1" max="1" width="16" customWidth="1"/>
    <col min="2" max="2" width="6" customWidth="1"/>
    <col min="3" max="3" width="52" customWidth="1"/>
    <col min="4" max="4" width="12" customWidth="1"/>
    <col min="5" max="5" width="16" customWidth="1"/>
    <col min="6" max="6" width="22" customWidth="1"/>
    <col min="7" max="7" width="40" customWidth="1"/>
    <col min="8" max="8" width="12" customWidth="1"/>
  </cols>
  <sheetData>
    <row r="1" spans="1:8" ht="21.75" customHeight="1" x14ac:dyDescent="0.25">
      <c r="A1" s="32" t="s">
        <v>296</v>
      </c>
      <c r="B1" s="32"/>
      <c r="C1" s="32"/>
      <c r="D1" s="32"/>
      <c r="E1" s="32"/>
      <c r="F1" s="32"/>
      <c r="G1" s="32"/>
      <c r="H1" s="32"/>
    </row>
    <row r="3" spans="1:8" x14ac:dyDescent="0.25">
      <c r="A3" s="2" t="s">
        <v>297</v>
      </c>
    </row>
    <row r="5" spans="1:8" ht="25.5" customHeight="1" x14ac:dyDescent="0.25">
      <c r="A5" s="6" t="s">
        <v>298</v>
      </c>
      <c r="B5" s="6" t="s">
        <v>233</v>
      </c>
      <c r="C5" s="6" t="s">
        <v>299</v>
      </c>
      <c r="D5" s="6" t="s">
        <v>300</v>
      </c>
      <c r="E5" s="6" t="s">
        <v>74</v>
      </c>
      <c r="F5" s="6" t="s">
        <v>301</v>
      </c>
      <c r="G5" s="6" t="s">
        <v>302</v>
      </c>
      <c r="H5" s="6" t="s">
        <v>32</v>
      </c>
    </row>
    <row r="6" spans="1:8" ht="42" customHeight="1" x14ac:dyDescent="0.25">
      <c r="A6" s="27" t="s">
        <v>303</v>
      </c>
      <c r="B6" s="22">
        <v>1</v>
      </c>
      <c r="C6" s="10" t="s">
        <v>304</v>
      </c>
      <c r="D6" s="22" t="s">
        <v>76</v>
      </c>
      <c r="E6" s="22" t="s">
        <v>83</v>
      </c>
      <c r="F6" s="10" t="s">
        <v>305</v>
      </c>
      <c r="G6" s="10" t="s">
        <v>306</v>
      </c>
      <c r="H6" s="22" t="s">
        <v>307</v>
      </c>
    </row>
    <row r="7" spans="1:8" ht="42" customHeight="1" x14ac:dyDescent="0.25">
      <c r="A7" s="27" t="s">
        <v>303</v>
      </c>
      <c r="B7" s="22">
        <v>2</v>
      </c>
      <c r="C7" s="10" t="s">
        <v>308</v>
      </c>
      <c r="D7" s="22" t="s">
        <v>85</v>
      </c>
      <c r="E7" s="22" t="s">
        <v>91</v>
      </c>
      <c r="F7" s="10" t="s">
        <v>305</v>
      </c>
      <c r="G7" s="10" t="s">
        <v>309</v>
      </c>
      <c r="H7" s="22" t="s">
        <v>307</v>
      </c>
    </row>
    <row r="8" spans="1:8" ht="42" customHeight="1" x14ac:dyDescent="0.25">
      <c r="A8" s="27" t="s">
        <v>303</v>
      </c>
      <c r="B8" s="22">
        <v>3</v>
      </c>
      <c r="C8" s="10" t="s">
        <v>310</v>
      </c>
      <c r="D8" s="22" t="s">
        <v>92</v>
      </c>
      <c r="E8" s="22" t="s">
        <v>98</v>
      </c>
      <c r="F8" s="10" t="s">
        <v>305</v>
      </c>
      <c r="G8" s="10" t="s">
        <v>311</v>
      </c>
      <c r="H8" s="22" t="s">
        <v>307</v>
      </c>
    </row>
    <row r="9" spans="1:8" ht="42" customHeight="1" x14ac:dyDescent="0.25">
      <c r="A9" s="27" t="s">
        <v>303</v>
      </c>
      <c r="B9" s="22">
        <v>4</v>
      </c>
      <c r="C9" s="10" t="s">
        <v>312</v>
      </c>
      <c r="D9" s="22" t="s">
        <v>99</v>
      </c>
      <c r="E9" s="22" t="s">
        <v>104</v>
      </c>
      <c r="F9" s="10" t="s">
        <v>313</v>
      </c>
      <c r="G9" s="10" t="s">
        <v>314</v>
      </c>
      <c r="H9" s="22" t="s">
        <v>307</v>
      </c>
    </row>
    <row r="10" spans="1:8" ht="42" customHeight="1" x14ac:dyDescent="0.25">
      <c r="A10" s="27" t="s">
        <v>303</v>
      </c>
      <c r="B10" s="22">
        <v>5</v>
      </c>
      <c r="C10" s="10" t="s">
        <v>315</v>
      </c>
      <c r="D10" s="22" t="s">
        <v>316</v>
      </c>
      <c r="E10" s="22" t="s">
        <v>111</v>
      </c>
      <c r="F10" s="10" t="s">
        <v>317</v>
      </c>
      <c r="G10" s="10" t="s">
        <v>318</v>
      </c>
      <c r="H10" s="22" t="s">
        <v>307</v>
      </c>
    </row>
    <row r="11" spans="1:8" ht="42" customHeight="1" x14ac:dyDescent="0.25">
      <c r="A11" s="28" t="s">
        <v>319</v>
      </c>
      <c r="B11" s="22">
        <v>6</v>
      </c>
      <c r="C11" s="10" t="s">
        <v>320</v>
      </c>
      <c r="D11" s="22" t="s">
        <v>105</v>
      </c>
      <c r="E11" s="22" t="s">
        <v>111</v>
      </c>
      <c r="F11" s="10" t="s">
        <v>305</v>
      </c>
      <c r="G11" s="10" t="s">
        <v>321</v>
      </c>
      <c r="H11" s="22" t="s">
        <v>307</v>
      </c>
    </row>
    <row r="12" spans="1:8" ht="42" customHeight="1" x14ac:dyDescent="0.25">
      <c r="A12" s="28" t="s">
        <v>319</v>
      </c>
      <c r="B12" s="22">
        <v>7</v>
      </c>
      <c r="C12" s="10" t="s">
        <v>322</v>
      </c>
      <c r="D12" s="22" t="s">
        <v>323</v>
      </c>
      <c r="E12" s="22" t="s">
        <v>324</v>
      </c>
      <c r="F12" s="10" t="s">
        <v>325</v>
      </c>
      <c r="G12" s="10" t="s">
        <v>326</v>
      </c>
      <c r="H12" s="22" t="s">
        <v>307</v>
      </c>
    </row>
    <row r="13" spans="1:8" ht="42" customHeight="1" x14ac:dyDescent="0.25">
      <c r="A13" s="28" t="s">
        <v>319</v>
      </c>
      <c r="B13" s="22">
        <v>8</v>
      </c>
      <c r="C13" s="10" t="s">
        <v>327</v>
      </c>
      <c r="D13" s="22" t="s">
        <v>112</v>
      </c>
      <c r="E13" s="22" t="s">
        <v>119</v>
      </c>
      <c r="F13" s="10" t="s">
        <v>305</v>
      </c>
      <c r="G13" s="10" t="s">
        <v>328</v>
      </c>
      <c r="H13" s="22" t="s">
        <v>307</v>
      </c>
    </row>
    <row r="14" spans="1:8" ht="42" customHeight="1" x14ac:dyDescent="0.25">
      <c r="A14" s="28" t="s">
        <v>319</v>
      </c>
      <c r="B14" s="22">
        <v>9</v>
      </c>
      <c r="C14" s="10" t="s">
        <v>329</v>
      </c>
      <c r="D14" s="22" t="s">
        <v>139</v>
      </c>
      <c r="E14" s="22" t="s">
        <v>91</v>
      </c>
      <c r="F14" s="10" t="s">
        <v>305</v>
      </c>
      <c r="G14" s="10" t="s">
        <v>330</v>
      </c>
      <c r="H14" s="22" t="s">
        <v>307</v>
      </c>
    </row>
    <row r="15" spans="1:8" ht="42" customHeight="1" x14ac:dyDescent="0.25">
      <c r="A15" s="29" t="s">
        <v>331</v>
      </c>
      <c r="B15" s="22">
        <v>10</v>
      </c>
      <c r="C15" s="10" t="s">
        <v>332</v>
      </c>
      <c r="D15" s="22" t="s">
        <v>132</v>
      </c>
      <c r="E15" s="22" t="s">
        <v>138</v>
      </c>
      <c r="F15" s="10" t="s">
        <v>333</v>
      </c>
      <c r="G15" s="10" t="s">
        <v>334</v>
      </c>
      <c r="H15" s="22" t="s">
        <v>307</v>
      </c>
    </row>
    <row r="16" spans="1:8" ht="42" customHeight="1" x14ac:dyDescent="0.25">
      <c r="A16" s="29" t="s">
        <v>331</v>
      </c>
      <c r="B16" s="22">
        <v>11</v>
      </c>
      <c r="C16" s="10" t="s">
        <v>335</v>
      </c>
      <c r="D16" s="22" t="s">
        <v>144</v>
      </c>
      <c r="E16" s="22" t="s">
        <v>119</v>
      </c>
      <c r="F16" s="10" t="s">
        <v>305</v>
      </c>
      <c r="G16" s="10" t="s">
        <v>336</v>
      </c>
      <c r="H16" s="22" t="s">
        <v>307</v>
      </c>
    </row>
    <row r="17" spans="1:8" ht="42" customHeight="1" x14ac:dyDescent="0.25">
      <c r="A17" s="29" t="s">
        <v>331</v>
      </c>
      <c r="B17" s="22">
        <v>12</v>
      </c>
      <c r="C17" s="10" t="s">
        <v>337</v>
      </c>
      <c r="D17" s="22" t="s">
        <v>338</v>
      </c>
      <c r="E17" s="22" t="s">
        <v>119</v>
      </c>
      <c r="F17" s="10" t="s">
        <v>305</v>
      </c>
      <c r="G17" s="10" t="s">
        <v>339</v>
      </c>
      <c r="H17" s="22" t="s">
        <v>307</v>
      </c>
    </row>
  </sheetData>
  <mergeCells count="1">
    <mergeCell ref="A1:H1"/>
  </mergeCells>
  <dataValidations count="1">
    <dataValidation type="list" allowBlank="1" sqref="H6:H17" xr:uid="{00000000-0002-0000-0500-000000000000}">
      <formula1>"Pendiente,En curso,Hecho"</formula1>
      <formula2>0</formula2>
    </dataValidation>
  </dataValidations>
  <pageMargins left="0.75" right="0.75" top="1" bottom="1" header="0.511811023622047" footer="0.511811023622047"/>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E7D74"/>
  </sheetPr>
  <dimension ref="A1:D10"/>
  <sheetViews>
    <sheetView zoomScaleNormal="100" workbookViewId="0">
      <selection sqref="A1:D1"/>
    </sheetView>
  </sheetViews>
  <sheetFormatPr baseColWidth="10" defaultColWidth="8.7109375" defaultRowHeight="15" x14ac:dyDescent="0.25"/>
  <cols>
    <col min="1" max="1" width="6" customWidth="1"/>
    <col min="2" max="2" width="38" customWidth="1"/>
    <col min="3" max="3" width="56" customWidth="1"/>
    <col min="4" max="4" width="52" customWidth="1"/>
  </cols>
  <sheetData>
    <row r="1" spans="1:4" ht="21.75" customHeight="1" x14ac:dyDescent="0.25">
      <c r="A1" s="32" t="s">
        <v>340</v>
      </c>
      <c r="B1" s="32"/>
      <c r="C1" s="32"/>
      <c r="D1" s="32"/>
    </row>
    <row r="3" spans="1:4" ht="25.5" customHeight="1" x14ac:dyDescent="0.25">
      <c r="A3" s="6" t="s">
        <v>233</v>
      </c>
      <c r="B3" s="6" t="s">
        <v>341</v>
      </c>
      <c r="C3" s="6" t="s">
        <v>342</v>
      </c>
      <c r="D3" s="6" t="s">
        <v>343</v>
      </c>
    </row>
    <row r="4" spans="1:4" ht="37.5" customHeight="1" x14ac:dyDescent="0.25">
      <c r="A4" s="30">
        <v>1</v>
      </c>
      <c r="B4" s="31" t="s">
        <v>344</v>
      </c>
      <c r="C4" s="31" t="s">
        <v>345</v>
      </c>
      <c r="D4" s="31" t="s">
        <v>346</v>
      </c>
    </row>
    <row r="5" spans="1:4" ht="37.5" customHeight="1" x14ac:dyDescent="0.25">
      <c r="A5" s="22">
        <v>2</v>
      </c>
      <c r="B5" s="10" t="s">
        <v>347</v>
      </c>
      <c r="C5" s="10" t="s">
        <v>348</v>
      </c>
      <c r="D5" s="10" t="s">
        <v>349</v>
      </c>
    </row>
    <row r="6" spans="1:4" ht="37.5" customHeight="1" x14ac:dyDescent="0.25">
      <c r="A6" s="30">
        <v>3</v>
      </c>
      <c r="B6" s="31" t="s">
        <v>350</v>
      </c>
      <c r="C6" s="31" t="s">
        <v>351</v>
      </c>
      <c r="D6" s="31" t="s">
        <v>352</v>
      </c>
    </row>
    <row r="7" spans="1:4" ht="37.5" customHeight="1" x14ac:dyDescent="0.25">
      <c r="A7" s="22">
        <v>4</v>
      </c>
      <c r="B7" s="10" t="s">
        <v>353</v>
      </c>
      <c r="C7" s="10" t="s">
        <v>354</v>
      </c>
      <c r="D7" s="10" t="s">
        <v>355</v>
      </c>
    </row>
    <row r="8" spans="1:4" ht="37.5" customHeight="1" x14ac:dyDescent="0.25">
      <c r="A8" s="30">
        <v>5</v>
      </c>
      <c r="B8" s="31" t="s">
        <v>356</v>
      </c>
      <c r="C8" s="31" t="s">
        <v>357</v>
      </c>
      <c r="D8" s="31" t="s">
        <v>358</v>
      </c>
    </row>
    <row r="9" spans="1:4" ht="37.5" customHeight="1" x14ac:dyDescent="0.25">
      <c r="A9" s="22">
        <v>6</v>
      </c>
      <c r="B9" s="10" t="s">
        <v>359</v>
      </c>
      <c r="C9" s="10" t="s">
        <v>360</v>
      </c>
      <c r="D9" s="10" t="s">
        <v>361</v>
      </c>
    </row>
    <row r="10" spans="1:4" ht="37.5" customHeight="1" x14ac:dyDescent="0.25">
      <c r="A10" s="30">
        <v>7</v>
      </c>
      <c r="B10" s="31" t="s">
        <v>362</v>
      </c>
      <c r="C10" s="31" t="s">
        <v>363</v>
      </c>
      <c r="D10" s="31" t="s">
        <v>364</v>
      </c>
    </row>
  </sheetData>
  <mergeCells count="1">
    <mergeCell ref="A1:D1"/>
  </mergeCells>
  <pageMargins left="0.75" right="0.75" top="1" bottom="1"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Portada</vt:lpstr>
      <vt:lpstr>Resumen</vt:lpstr>
      <vt:lpstr>Hallazgos</vt:lpstr>
      <vt:lpstr>Auditoría por Página</vt:lpstr>
      <vt:lpstr>Rendimiento Técnico</vt:lpstr>
      <vt:lpstr>Plan de Acción</vt:lpstr>
      <vt:lpstr>Puntos Fuertes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jennifer garcia hernandez</cp:lastModifiedBy>
  <cp:revision>0</cp:revision>
  <dcterms:created xsi:type="dcterms:W3CDTF">2026-10-29T02:20:28Z</dcterms:created>
  <dcterms:modified xsi:type="dcterms:W3CDTF">2026-10-29T17:01:04Z</dcterms:modified>
  <dc:language>en-US</dc:language>
</cp:coreProperties>
</file>